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D:\Archivos 2019\Portal Web\"/>
    </mc:Choice>
  </mc:AlternateContent>
  <bookViews>
    <workbookView xWindow="0" yWindow="0" windowWidth="17790" windowHeight="11460" firstSheet="8" activeTab="8"/>
  </bookViews>
  <sheets>
    <sheet name="Conveciones Riesgo Ajustada" sheetId="44" state="hidden" r:id="rId1"/>
    <sheet name="Tablas de apoyo" sheetId="2" state="hidden" r:id="rId2"/>
    <sheet name="Matriz RI-RC" sheetId="3" state="hidden" r:id="rId3"/>
    <sheet name="contexto por proceso" sheetId="47" state="hidden" r:id="rId4"/>
    <sheet name="Impacto R.Institucional (2)" sheetId="53" state="hidden" r:id="rId5"/>
    <sheet name="Det imp Rcorrupcion" sheetId="46" state="hidden" r:id="rId6"/>
    <sheet name="Impacto R.Institucional" sheetId="49" state="hidden" r:id="rId7"/>
    <sheet name="Impacto R. Corrupción" sheetId="48" state="hidden" r:id="rId8"/>
    <sheet name="mapa de riesgos " sheetId="1" r:id="rId9"/>
  </sheets>
  <externalReferences>
    <externalReference r:id="rId10"/>
    <externalReference r:id="rId11"/>
    <externalReference r:id="rId12"/>
  </externalReferences>
  <definedNames>
    <definedName name="_xlnm._FilterDatabase" localSheetId="8" hidden="1">'mapa de riesgos '!$A$8:$AT$21</definedName>
    <definedName name="Adecuada" localSheetId="4">'[1]Tablas de apoyo'!#REF!</definedName>
    <definedName name="Adecuada">'Tablas de apoyo'!#REF!</definedName>
    <definedName name="ALCANCE">'[2]Base de Datos'!$E$11:$E$28</definedName>
    <definedName name="ANLA">'[2]Base de Datos'!$C$11:$C$28</definedName>
    <definedName name="_xlnm.Print_Area" localSheetId="8">'mapa de riesgos '!$A$1:$AU$23</definedName>
    <definedName name="CAL_CATEGORIA">#REF!</definedName>
    <definedName name="CAL_EFECTIVIDAD">#REF!</definedName>
    <definedName name="CAL_ESTADO">#REF!</definedName>
    <definedName name="CAL_TIPO">#REF!</definedName>
    <definedName name="CALIFICACIÓN">#REF!</definedName>
    <definedName name="CATEGORIA">#REF!</definedName>
    <definedName name="CLASE">#REF!</definedName>
    <definedName name="Clase_Riesgo" localSheetId="4">'[1]Matriz RI-RC'!#REF!</definedName>
    <definedName name="Clase_Riesgo">'Matriz RI-RC'!#REF!</definedName>
    <definedName name="Clasificacion" localSheetId="4">'[1]Tablas de apoyo'!$C$2:$C$8</definedName>
    <definedName name="Clasificacion">'Tablas de apoyo'!$C$2:$C$8</definedName>
    <definedName name="Cuenta_con_herramienta_de_Control?_SI___15_NO___0">[2]Riesgos!#REF!</definedName>
    <definedName name="Documentada" localSheetId="4">'[1]Tablas de apoyo'!#REF!</definedName>
    <definedName name="Documentada">'Tablas de apoyo'!#REF!</definedName>
    <definedName name="Efectiva" localSheetId="4">'[1]Tablas de apoyo'!#REF!</definedName>
    <definedName name="Efectiva">'Tablas de apoyo'!#REF!</definedName>
    <definedName name="EFECTIVIDAD">#REF!</definedName>
    <definedName name="ESTADO">#REF!</definedName>
    <definedName name="Herram" localSheetId="4">'[1]Tablas de apoyo'!#REF!</definedName>
    <definedName name="Herram">'Tablas de apoyo'!#REF!</definedName>
    <definedName name="HerramControl" localSheetId="4">'[1]Tablas de apoyo'!#REF!</definedName>
    <definedName name="HerramControl">'Tablas de apoyo'!#REF!</definedName>
    <definedName name="Herramientas" localSheetId="4">'[1]Tablas de apoyo'!#REF!</definedName>
    <definedName name="Herramientas">'Tablas de apoyo'!#REF!</definedName>
    <definedName name="Identificación">#REF!</definedName>
    <definedName name="IMPACTO" localSheetId="4">'[1]Matriz RI-RC'!#REF!</definedName>
    <definedName name="IMPACTO">'Matriz RI-RC'!#REF!</definedName>
    <definedName name="Naturaleza">'[2]Base de Datos'!#REF!</definedName>
    <definedName name="OBJETIVO">#REF!</definedName>
    <definedName name="PROBABILIDAD" localSheetId="4">'[1]Matriz RI-RC'!#REF!</definedName>
    <definedName name="PROBABILIDAD">'Matriz RI-RC'!#REF!</definedName>
    <definedName name="Proceso">#REF!</definedName>
    <definedName name="Score" localSheetId="4">'[1]Matriz RI-RC'!#REF!</definedName>
    <definedName name="Score">'Matriz RI-RC'!#REF!</definedName>
    <definedName name="Seguimiento" localSheetId="4">'[1]Tablas de apoyo'!#REF!</definedName>
    <definedName name="Seguimiento">'Tablas de apoyo'!#REF!</definedName>
    <definedName name="Sub_proceso">#REF!</definedName>
    <definedName name="TIPO">#REF!</definedName>
    <definedName name="_xlnm.Print_Titles" localSheetId="8">'mapa de riesgos '!$8:$8</definedName>
  </definedNames>
  <calcPr calcId="152511"/>
</workbook>
</file>

<file path=xl/calcChain.xml><?xml version="1.0" encoding="utf-8"?>
<calcChain xmlns="http://schemas.openxmlformats.org/spreadsheetml/2006/main">
  <c r="C27" i="48" l="1"/>
  <c r="C26" i="48"/>
  <c r="C28" i="48" s="1"/>
  <c r="C29" i="48" s="1"/>
  <c r="H22" i="49"/>
  <c r="C22" i="49"/>
  <c r="H21" i="49"/>
  <c r="H23" i="49" s="1"/>
  <c r="H24" i="49" s="1"/>
  <c r="C21" i="49"/>
  <c r="C23" i="49" s="1"/>
  <c r="C24" i="49" s="1"/>
  <c r="V27" i="46"/>
  <c r="P27" i="46"/>
  <c r="J27" i="46"/>
  <c r="D27" i="46"/>
  <c r="V26" i="46"/>
  <c r="V28" i="46" s="1"/>
  <c r="V29" i="46" s="1"/>
  <c r="P26" i="46"/>
  <c r="P28" i="46" s="1"/>
  <c r="P29" i="46" s="1"/>
  <c r="J26" i="46"/>
  <c r="J28" i="46" s="1"/>
  <c r="J29" i="46" s="1"/>
  <c r="D26" i="46"/>
  <c r="D28" i="46" s="1"/>
  <c r="D29" i="46" s="1"/>
  <c r="I3" i="46"/>
  <c r="C3" i="46"/>
  <c r="C21" i="1"/>
  <c r="C20" i="1"/>
  <c r="AA19" i="1"/>
  <c r="Y19" i="1"/>
  <c r="W19" i="1"/>
  <c r="U19" i="1"/>
  <c r="S19" i="1"/>
  <c r="N19" i="1"/>
  <c r="M19" i="1"/>
  <c r="C19" i="1"/>
  <c r="AA18" i="1"/>
  <c r="Y18" i="1"/>
  <c r="W18" i="1"/>
  <c r="U18" i="1"/>
  <c r="S18" i="1"/>
  <c r="C18" i="1"/>
  <c r="AA17" i="1"/>
  <c r="Y17" i="1"/>
  <c r="W17" i="1"/>
  <c r="U17" i="1"/>
  <c r="S17" i="1"/>
  <c r="N17" i="1"/>
  <c r="M17" i="1"/>
  <c r="C17" i="1"/>
  <c r="AA16" i="1"/>
  <c r="Y16" i="1"/>
  <c r="W16" i="1"/>
  <c r="U16" i="1"/>
  <c r="S16" i="1"/>
  <c r="C16" i="1"/>
  <c r="AA15" i="1"/>
  <c r="Y15" i="1"/>
  <c r="W15" i="1"/>
  <c r="U15" i="1"/>
  <c r="S15" i="1"/>
  <c r="N15" i="1"/>
  <c r="M15" i="1"/>
  <c r="C15" i="1"/>
  <c r="AA14" i="1"/>
  <c r="Y14" i="1"/>
  <c r="W14" i="1"/>
  <c r="U14" i="1"/>
  <c r="S14" i="1"/>
  <c r="C14" i="1"/>
  <c r="AA13" i="1"/>
  <c r="Y13" i="1"/>
  <c r="W13" i="1"/>
  <c r="U13" i="1"/>
  <c r="S13" i="1"/>
  <c r="C13" i="1"/>
  <c r="AA12" i="1"/>
  <c r="Y12" i="1"/>
  <c r="W12" i="1"/>
  <c r="U12" i="1"/>
  <c r="S12" i="1"/>
  <c r="N12" i="1"/>
  <c r="M12" i="1"/>
  <c r="C12" i="1"/>
  <c r="AA11" i="1"/>
  <c r="Y11" i="1"/>
  <c r="W11" i="1"/>
  <c r="U11" i="1"/>
  <c r="S11" i="1"/>
  <c r="C11" i="1"/>
  <c r="AA10" i="1"/>
  <c r="Y10" i="1"/>
  <c r="W10" i="1"/>
  <c r="U10" i="1"/>
  <c r="S10" i="1"/>
  <c r="C10" i="1"/>
  <c r="AA9" i="1"/>
  <c r="Y9" i="1"/>
  <c r="W9" i="1"/>
  <c r="U9" i="1"/>
  <c r="S9" i="1"/>
  <c r="N9" i="1"/>
  <c r="M9" i="1"/>
  <c r="C9" i="1"/>
  <c r="R22" i="53"/>
  <c r="M22" i="53"/>
  <c r="H22" i="53"/>
  <c r="C22" i="53"/>
  <c r="R21" i="53"/>
  <c r="R23" i="53" s="1"/>
  <c r="R24" i="53" s="1"/>
  <c r="M21" i="53"/>
  <c r="M23" i="53" s="1"/>
  <c r="M24" i="53" s="1"/>
  <c r="H21" i="53"/>
  <c r="H23" i="53" s="1"/>
  <c r="H24" i="53" s="1"/>
  <c r="C21" i="53"/>
  <c r="C23" i="53" s="1"/>
  <c r="C24" i="53" s="1"/>
  <c r="O25" i="44"/>
  <c r="D25" i="44"/>
  <c r="O24" i="44"/>
  <c r="D24" i="44"/>
  <c r="O23" i="44"/>
  <c r="D23" i="44"/>
  <c r="O22" i="44"/>
  <c r="D22" i="44"/>
  <c r="O21" i="44"/>
  <c r="D21" i="44"/>
  <c r="O20" i="44"/>
  <c r="D20" i="44"/>
  <c r="O19" i="44"/>
  <c r="D19" i="44"/>
  <c r="O18" i="44"/>
  <c r="D18" i="44"/>
  <c r="O17" i="44"/>
  <c r="D17" i="44"/>
  <c r="O16" i="44"/>
  <c r="D16" i="44"/>
  <c r="O15" i="44"/>
  <c r="D15" i="44"/>
  <c r="O14" i="44"/>
  <c r="D14" i="44"/>
  <c r="O13" i="44"/>
  <c r="D13" i="44"/>
  <c r="O12" i="44"/>
  <c r="D12" i="44"/>
  <c r="O11" i="44"/>
  <c r="D11" i="44"/>
  <c r="O9" i="1" l="1"/>
  <c r="O12" i="1"/>
  <c r="O17" i="1"/>
  <c r="O15" i="1"/>
  <c r="O19" i="1"/>
  <c r="AB15" i="1"/>
  <c r="AE15" i="1" s="1"/>
  <c r="AB18" i="1"/>
  <c r="AD18" i="1" s="1"/>
  <c r="AB17" i="1"/>
  <c r="AD17" i="1" s="1"/>
  <c r="AB11" i="1"/>
  <c r="AD11" i="1" s="1"/>
  <c r="AB12" i="1"/>
  <c r="AD12" i="1" s="1"/>
  <c r="AB14" i="1"/>
  <c r="AD14" i="1" s="1"/>
  <c r="AB9" i="1"/>
  <c r="AB16" i="1"/>
  <c r="AB13" i="1"/>
  <c r="AB10" i="1"/>
  <c r="AB19" i="1"/>
  <c r="AD15" i="1" l="1"/>
  <c r="AE12" i="1"/>
  <c r="AE17" i="1"/>
  <c r="AE11" i="1"/>
  <c r="AF17" i="1"/>
  <c r="AH17" i="1" s="1"/>
  <c r="AE18" i="1"/>
  <c r="AE14" i="1"/>
  <c r="AE10" i="1"/>
  <c r="AD10" i="1"/>
  <c r="AE16" i="1"/>
  <c r="AG15" i="1" s="1"/>
  <c r="AI15" i="1" s="1"/>
  <c r="AD16" i="1"/>
  <c r="AE19" i="1"/>
  <c r="AG19" i="1" s="1"/>
  <c r="AI19" i="1" s="1"/>
  <c r="AD19" i="1"/>
  <c r="AF19" i="1" s="1"/>
  <c r="AH19" i="1" s="1"/>
  <c r="AE13" i="1"/>
  <c r="AD13" i="1"/>
  <c r="AF12" i="1" s="1"/>
  <c r="AH12" i="1" s="1"/>
  <c r="AD9" i="1"/>
  <c r="AE9" i="1"/>
  <c r="AF15" i="1" l="1"/>
  <c r="AH15" i="1" s="1"/>
  <c r="AK15" i="1" s="1"/>
  <c r="AL15" i="1" s="1"/>
  <c r="AM15" i="1" s="1"/>
  <c r="AG17" i="1"/>
  <c r="AI17" i="1" s="1"/>
  <c r="AJ17" i="1" s="1"/>
  <c r="AG12" i="1"/>
  <c r="AI12" i="1" s="1"/>
  <c r="AJ12" i="1" s="1"/>
  <c r="AF9" i="1"/>
  <c r="AH9" i="1" s="1"/>
  <c r="AG9" i="1"/>
  <c r="AI9" i="1" s="1"/>
  <c r="AK19" i="1"/>
  <c r="AL19" i="1" s="1"/>
  <c r="AM19" i="1" s="1"/>
  <c r="AJ19" i="1"/>
  <c r="AJ15" i="1" l="1"/>
  <c r="AK17" i="1"/>
  <c r="AL17" i="1" s="1"/>
  <c r="AM17" i="1" s="1"/>
  <c r="AK12" i="1"/>
  <c r="AL12" i="1" s="1"/>
  <c r="AM12" i="1" s="1"/>
  <c r="AK9" i="1"/>
  <c r="AL9" i="1" s="1"/>
  <c r="AM9" i="1" s="1"/>
  <c r="AJ9" i="1"/>
</calcChain>
</file>

<file path=xl/comments1.xml><?xml version="1.0" encoding="utf-8"?>
<comments xmlns="http://schemas.openxmlformats.org/spreadsheetml/2006/main">
  <authors>
    <author>Nohora Isabel</author>
    <author>Nohora Isabel Velasquez Ubaque</author>
  </authors>
  <commentList>
    <comment ref="D7" authorId="0" shapeId="0">
      <text>
        <r>
          <rPr>
            <sz val="8"/>
            <color indexed="81"/>
            <rFont val="Tahoma"/>
            <family val="2"/>
          </rPr>
          <t>S</t>
        </r>
        <r>
          <rPr>
            <sz val="10"/>
            <color indexed="81"/>
            <rFont val="Tahoma"/>
            <family val="2"/>
          </rPr>
          <t xml:space="preserve">eleccione si el riesgo es institucional o de corrupción
</t>
        </r>
      </text>
    </comment>
    <comment ref="E7" authorId="1" shapeId="0">
      <text>
        <r>
          <rPr>
            <sz val="11"/>
            <color indexed="81"/>
            <rFont val="Tahoma"/>
            <family val="2"/>
          </rPr>
          <t xml:space="preserve">A partir del contexto de la organización  identifique el riesgo.
Para  redactar  un riesgo institucional y de corrupción se debe tener en cuenta los siguientes aspectos:
</t>
        </r>
        <r>
          <rPr>
            <b/>
            <sz val="11"/>
            <color indexed="81"/>
            <rFont val="Tahoma"/>
            <family val="2"/>
          </rPr>
          <t>Situación no deseada:</t>
        </r>
        <r>
          <rPr>
            <sz val="11"/>
            <color indexed="81"/>
            <rFont val="Tahoma"/>
            <family val="2"/>
          </rPr>
          <t xml:space="preserve"> Es aquella condición que en términos de gestión no queremos que se presente por ningún motivo y que conlleve a impedir el logro de los objetivos institucionales y de los procesos. Para los riesgos de corrupción aquella condición que por sus particularidades pueden generar prácticas corruptas y desvían la gestión de lo público hacia un beneficio privado. A continuación se presenta los siguientes ejemplos:  Incrementos no previstos. baja cobertura, • Incumplimiento (legales, compromisos técnicos, presupuestales),  Perdida de información,  tráfico de influencias, extralimitación de funciones, favorecimientos., uso indebido,  manipulación de información,  segregación de funciones.
</t>
        </r>
        <r>
          <rPr>
            <b/>
            <sz val="11"/>
            <color indexed="81"/>
            <rFont val="Tahoma"/>
            <family val="2"/>
          </rPr>
          <t>Preposición:</t>
        </r>
        <r>
          <rPr>
            <sz val="11"/>
            <color indexed="81"/>
            <rFont val="Tahoma"/>
            <family val="2"/>
          </rPr>
          <t xml:space="preserve"> Conecta la situación no deseada con el complemento, a manera de ejemplo se presentan las siguientes preposiciones: al, durante, en, para, sobre, ante, con, hacia, de, mediante, por, entre otras. 
</t>
        </r>
        <r>
          <rPr>
            <b/>
            <sz val="11"/>
            <color indexed="81"/>
            <rFont val="Tahoma"/>
            <family val="2"/>
          </rPr>
          <t xml:space="preserve">
Complemento:</t>
        </r>
        <r>
          <rPr>
            <sz val="11"/>
            <color indexed="81"/>
            <rFont val="Tahoma"/>
            <family val="2"/>
          </rPr>
          <t xml:space="preserve"> Contextualiza y puntualiza la situación no deseada de manera detallada
</t>
        </r>
        <r>
          <rPr>
            <b/>
            <sz val="11"/>
            <color indexed="81"/>
            <rFont val="Tahoma"/>
            <family val="2"/>
          </rPr>
          <t xml:space="preserve">Situación no deseada + preposición + complemento = RIESGO
</t>
        </r>
        <r>
          <rPr>
            <sz val="11"/>
            <color indexed="81"/>
            <rFont val="Tahoma"/>
            <family val="2"/>
          </rPr>
          <t xml:space="preserve">
Ejemplo: Aumento de presiones</t>
        </r>
        <r>
          <rPr>
            <b/>
            <sz val="11"/>
            <color indexed="81"/>
            <rFont val="Tahoma"/>
            <family val="2"/>
          </rPr>
          <t xml:space="preserve"> </t>
        </r>
        <r>
          <rPr>
            <b/>
            <sz val="16"/>
            <color indexed="81"/>
            <rFont val="Tahoma"/>
            <family val="2"/>
          </rPr>
          <t>+</t>
        </r>
        <r>
          <rPr>
            <b/>
            <sz val="14"/>
            <color indexed="81"/>
            <rFont val="Tahoma"/>
            <family val="2"/>
          </rPr>
          <t xml:space="preserve"> </t>
        </r>
        <r>
          <rPr>
            <sz val="11"/>
            <color indexed="81"/>
            <rFont val="Tahoma"/>
            <family val="2"/>
          </rPr>
          <t>por</t>
        </r>
        <r>
          <rPr>
            <b/>
            <sz val="14"/>
            <color indexed="81"/>
            <rFont val="Tahoma"/>
            <family val="2"/>
          </rPr>
          <t xml:space="preserve"> </t>
        </r>
        <r>
          <rPr>
            <b/>
            <sz val="16"/>
            <color indexed="81"/>
            <rFont val="Tahoma"/>
            <family val="2"/>
          </rPr>
          <t>+</t>
        </r>
        <r>
          <rPr>
            <sz val="11"/>
            <color indexed="81"/>
            <rFont val="Tahoma"/>
            <family val="2"/>
          </rPr>
          <t xml:space="preserve"> uso, ocupación y tenencia = AUMENTO DE PRESIONES POR USO, OCUPACIÓN Y TENENCIA. </t>
        </r>
      </text>
    </comment>
    <comment ref="I7" authorId="1" shapeId="0">
      <text>
        <r>
          <rPr>
            <b/>
            <sz val="11"/>
            <color indexed="81"/>
            <rFont val="Tahoma"/>
            <family val="2"/>
          </rPr>
          <t>Estratégico</t>
        </r>
        <r>
          <rPr>
            <sz val="11"/>
            <color indexed="81"/>
            <rFont val="Tahoma"/>
            <family val="2"/>
          </rPr>
          <t xml:space="preserve">: Hace referencia a aquellos riesgos que en caso de que se materialicen pone en riesgo el cumplimiento de la misión, visión y los objetivos institucionales.
</t>
        </r>
        <r>
          <rPr>
            <b/>
            <sz val="11"/>
            <color indexed="81"/>
            <rFont val="Tahoma"/>
            <family val="2"/>
          </rPr>
          <t>De imagen:</t>
        </r>
        <r>
          <rPr>
            <sz val="11"/>
            <color indexed="81"/>
            <rFont val="Tahoma"/>
            <family val="2"/>
          </rPr>
          <t xml:space="preserve"> Está relacionado con la pérdida de confianza por parte de la ciudadanía y las partes interesadas hacia la institución, generando una imagen negativa en caso de que el riesgo se materialice.  
</t>
        </r>
        <r>
          <rPr>
            <b/>
            <sz val="11"/>
            <color indexed="81"/>
            <rFont val="Tahoma"/>
            <family val="2"/>
          </rPr>
          <t>Operativo:</t>
        </r>
        <r>
          <rPr>
            <sz val="11"/>
            <color indexed="81"/>
            <rFont val="Tahoma"/>
            <family val="2"/>
          </rPr>
          <t xml:space="preserve"> Hace referencia a actividades relacionadas con mantenimiento de sedes, de vehículos, de equipos de cómputo, inventarios, compras, contratación, entradas y salidas de almacén, capacitaciones, entre otros. En cuanto a las actividades misionales están relacionado con listas de chequeo, actividades de PVC.   
</t>
        </r>
        <r>
          <rPr>
            <b/>
            <sz val="11"/>
            <color indexed="81"/>
            <rFont val="Tahoma"/>
            <family val="2"/>
          </rPr>
          <t xml:space="preserve">Financiero: </t>
        </r>
        <r>
          <rPr>
            <sz val="11"/>
            <color indexed="81"/>
            <rFont val="Tahoma"/>
            <family val="2"/>
          </rPr>
          <t xml:space="preserve">Se relacionan con el manejo de los recursos económicos y en caso de que se materialicen afectan la ejecución presupuestal de la entidad. 
</t>
        </r>
        <r>
          <rPr>
            <b/>
            <sz val="11"/>
            <color indexed="81"/>
            <rFont val="Tahoma"/>
            <family val="2"/>
          </rPr>
          <t>De cumplimiento:</t>
        </r>
        <r>
          <rPr>
            <sz val="11"/>
            <color indexed="81"/>
            <rFont val="Tahoma"/>
            <family val="2"/>
          </rPr>
          <t xml:space="preserve"> Se asocian con la capacidad de la entidad para cumplir con los requisitos legales, contractuales, y en general con su compromiso ante la comunidad, los usuarios y partes interesadas. 
</t>
        </r>
        <r>
          <rPr>
            <b/>
            <sz val="11"/>
            <color indexed="81"/>
            <rFont val="Tahoma"/>
            <family val="2"/>
          </rPr>
          <t>Tecnología</t>
        </r>
        <r>
          <rPr>
            <sz val="11"/>
            <color indexed="81"/>
            <rFont val="Tahoma"/>
            <family val="2"/>
          </rPr>
          <t xml:space="preserve">: Están relacionados con la capacidad tecnológica (hardware y software) la entidad para satisfacer sus necesidades actuales y futuras y el cumplimiento de la misión. 
</t>
        </r>
        <r>
          <rPr>
            <b/>
            <sz val="11"/>
            <color indexed="81"/>
            <rFont val="Tahoma"/>
            <family val="2"/>
          </rPr>
          <t>De corrupción:</t>
        </r>
        <r>
          <rPr>
            <sz val="11"/>
            <color indexed="81"/>
            <rFont val="Tahoma"/>
            <family val="2"/>
          </rPr>
          <t xml:space="preserve"> Está relacionado con aquellos actos que por acción u omisión, se use el poder para poder desviar la gestión de lo público hacia un beneficio privado. Está relacionado con la ética profesional. 
</t>
        </r>
      </text>
    </comment>
    <comment ref="P7" authorId="1" shapeId="0">
      <text>
        <r>
          <rPr>
            <sz val="11"/>
            <color indexed="81"/>
            <rFont val="Tahoma"/>
            <family val="2"/>
          </rPr>
          <t xml:space="preserve">Hace referencia a los controles que  la unidad de decisión responsable del riesgo está aplicando actualmente.
Estos controles pueden ser:
</t>
        </r>
        <r>
          <rPr>
            <b/>
            <sz val="11"/>
            <color indexed="81"/>
            <rFont val="Tahoma"/>
            <family val="2"/>
          </rPr>
          <t>Controles de gestión:</t>
        </r>
        <r>
          <rPr>
            <sz val="11"/>
            <color indexed="81"/>
            <rFont val="Tahoma"/>
            <family val="2"/>
          </rPr>
          <t xml:space="preserve"> Seguimiento metas institucionales (POA), seguimiento a cronogramas de trabajo, evaluación del desempeño, informes de gestión, monitoreo de riesgos,  reporte y seguimiento en aplicativos (SULA, SICO SMART), entre otros.
</t>
        </r>
        <r>
          <rPr>
            <b/>
            <sz val="11"/>
            <color indexed="81"/>
            <rFont val="Tahoma"/>
            <family val="2"/>
          </rPr>
          <t>Controles de operación:</t>
        </r>
        <r>
          <rPr>
            <sz val="11"/>
            <color indexed="81"/>
            <rFont val="Tahoma"/>
            <family val="2"/>
          </rPr>
          <t xml:space="preserve"> Conciliaciones, consecutivos, listas de chequeo, procedimientos formales aplicados, guías, instructivos (internos/externos),  pólizas, personal capacitado, copias de seguridad, custodia de bienes, envío de comunicaciones escritas informando o solicitando información.
</t>
        </r>
        <r>
          <rPr>
            <b/>
            <sz val="11"/>
            <color indexed="81"/>
            <rFont val="Tahoma"/>
            <family val="2"/>
          </rPr>
          <t>Controles legales:</t>
        </r>
        <r>
          <rPr>
            <sz val="11"/>
            <color indexed="81"/>
            <rFont val="Tahoma"/>
            <family val="2"/>
          </rPr>
          <t xml:space="preserve"> Leyes, decretos, circulares.   </t>
        </r>
        <r>
          <rPr>
            <sz val="9"/>
            <color indexed="81"/>
            <rFont val="Tahoma"/>
            <family val="2"/>
          </rPr>
          <t xml:space="preserve">
</t>
        </r>
        <r>
          <rPr>
            <sz val="12"/>
            <color indexed="81"/>
            <rFont val="Tahoma"/>
            <family val="2"/>
          </rPr>
          <t xml:space="preserve">
</t>
        </r>
        <r>
          <rPr>
            <b/>
            <sz val="12"/>
            <color indexed="81"/>
            <rFont val="Tahoma"/>
            <family val="2"/>
          </rPr>
          <t>NOTA:</t>
        </r>
        <r>
          <rPr>
            <sz val="12"/>
            <color indexed="81"/>
            <rFont val="Tahoma"/>
            <family val="2"/>
          </rPr>
          <t xml:space="preserve">  Para cada riesgo se debe relacionar como máximo 3 controles y como mínimo un control, se debe priorizar controles que contribuyan a evitar la materialización del riesgo  </t>
        </r>
      </text>
    </comment>
    <comment ref="Q7" authorId="1" shapeId="0">
      <text>
        <r>
          <rPr>
            <sz val="12"/>
            <color indexed="81"/>
            <rFont val="Tahoma"/>
            <family val="2"/>
          </rPr>
          <t xml:space="preserve">Los controles están asociados al riesgo. Para determinar el estado de control, de la lista desplegable seleccione si : PREVENTIVO ó  CORRECTIVO.
</t>
        </r>
        <r>
          <rPr>
            <b/>
            <sz val="12"/>
            <color indexed="81"/>
            <rFont val="Tahoma"/>
            <family val="2"/>
          </rPr>
          <t xml:space="preserve">Preventivos: </t>
        </r>
        <r>
          <rPr>
            <sz val="12"/>
            <color indexed="81"/>
            <rFont val="Tahoma"/>
            <family val="2"/>
          </rPr>
          <t xml:space="preserve">Evitan que un evento suceda. Por ejemplo el requerimiento de un login y password en un sistema de información es un control preventivo. Este previene que personas no autorizadas puedan ingresar al sistema.
Dentro de esta categoría pueden existir controles de tipo detectivo, los cuales permiten registrar un evento después de que ha sucedido, por ejemplo, registro de entradas de todas las actividades llevadas a cabo en el sistema de información, traza los registros realizados, de las personas que ingresaron.
</t>
        </r>
        <r>
          <rPr>
            <b/>
            <sz val="12"/>
            <color indexed="81"/>
            <rFont val="Tahoma"/>
            <family val="2"/>
          </rPr>
          <t xml:space="preserve">
Correctivos: </t>
        </r>
        <r>
          <rPr>
            <sz val="12"/>
            <color indexed="81"/>
            <rFont val="Tahoma"/>
            <family val="2"/>
          </rPr>
          <t>Estos no prevén que un evento suceda, pero permiten enfrentar la situación  una vez se ha presentado. Por ejemplo en caso de un desastre natural u otra emergencia mediante las pólizas de seguro y otros mecanismos de recuperación de negocio o respaldo, es posible volver a recuperar las operaciones. Otro ejemplo es la recuperación de un archivo dañado</t>
        </r>
        <r>
          <rPr>
            <b/>
            <sz val="12"/>
            <color indexed="81"/>
            <rFont val="Tahoma"/>
            <family val="2"/>
          </rPr>
          <t xml:space="preserve">. 
</t>
        </r>
        <r>
          <rPr>
            <sz val="12"/>
            <color indexed="81"/>
            <rFont val="Tahoma"/>
            <family val="2"/>
          </rPr>
          <t xml:space="preserve">
</t>
        </r>
        <r>
          <rPr>
            <b/>
            <sz val="12"/>
            <color indexed="81"/>
            <rFont val="Tahoma"/>
            <family val="2"/>
          </rPr>
          <t xml:space="preserve">NOTA: Los controles preventivos sirven para disminuir la probabilidad de ocurrencia del riesgo y los controles correctivos, sirven para disminuir el impacto ya que permiten enfrentar la situación en caso de materializarse el riesgo.  </t>
        </r>
        <r>
          <rPr>
            <sz val="12"/>
            <color indexed="81"/>
            <rFont val="Tahoma"/>
            <family val="2"/>
          </rPr>
          <t xml:space="preserve">
</t>
        </r>
        <r>
          <rPr>
            <sz val="9"/>
            <color indexed="81"/>
            <rFont val="Tahoma"/>
            <family val="2"/>
          </rPr>
          <t xml:space="preserve">
</t>
        </r>
      </text>
    </comment>
    <comment ref="R7" authorId="1" shapeId="0">
      <text>
        <r>
          <rPr>
            <sz val="12"/>
            <color indexed="81"/>
            <rFont val="Tahoma"/>
            <family val="2"/>
          </rPr>
          <t xml:space="preserve">Cada control debe ser evaluado de manera independiente, de acuerdo a las preguntas, si la respuesta es afirmativa se da un puntaje y si es negativa el valor es cero .  </t>
        </r>
        <r>
          <rPr>
            <sz val="9"/>
            <color indexed="81"/>
            <rFont val="Tahoma"/>
            <family val="2"/>
          </rPr>
          <t xml:space="preserve">
  </t>
        </r>
      </text>
    </comment>
    <comment ref="AB7" authorId="1" shapeId="0">
      <text>
        <r>
          <rPr>
            <sz val="12"/>
            <color indexed="81"/>
            <rFont val="Tahoma"/>
            <family val="2"/>
          </rPr>
          <t xml:space="preserve">Corresponde a la suma de las respuestas afirmativas de los controles para conocer la efectividad de los mismos.
Este resultado se confronta con los resultados del análisis de riesgo (zona de riesgo) obtenido en el componente de análisis de riesgo. 
Dependiendo de lo que se elija (probabilidad ó impacto) de la columna "AC", se realizará un desplazamiento del riesgo en la matriz de calificación y evaluación, la cual se reflejará en el análisis de riesgo residual.
El desplazamiento se realiza teniendo en cuenta la sumatoria de los controles existentes que contrarrestan la probabilidad y los que contrarrestan el impacto, de acuerdo a los siguientes rangos de calificación:
</t>
        </r>
        <r>
          <rPr>
            <b/>
            <sz val="12"/>
            <color indexed="81"/>
            <rFont val="Tahoma"/>
            <family val="2"/>
          </rPr>
          <t>Entre 0 -50  Cudrantes a disminuir en  cuanto a la probabilidad y el impacto "0".
Entre 51 - 75 Cuadrantes a disminuir en cuanto a la probabilidad y el impacto "1"
Entre 76 - 100 Cuadrantes a disminuir en cuanto a la probabilidad y el impacto "2"</t>
        </r>
        <r>
          <rPr>
            <sz val="12"/>
            <color indexed="81"/>
            <rFont val="Tahoma"/>
            <family val="2"/>
          </rPr>
          <t xml:space="preserve">
NOTA: esta disminución se ve reflejada en las columnas "AD" y "AE"
</t>
        </r>
        <r>
          <rPr>
            <sz val="9"/>
            <color indexed="81"/>
            <rFont val="Tahoma"/>
            <family val="2"/>
          </rPr>
          <t xml:space="preserve">
</t>
        </r>
      </text>
    </comment>
    <comment ref="AH7" authorId="1" shapeId="0">
      <text>
        <r>
          <rPr>
            <sz val="9"/>
            <color indexed="81"/>
            <rFont val="Tahoma"/>
            <family val="2"/>
          </rPr>
          <t xml:space="preserve">
</t>
        </r>
        <r>
          <rPr>
            <sz val="14"/>
            <color indexed="81"/>
            <rFont val="Tahoma"/>
            <family val="2"/>
          </rPr>
          <t xml:space="preserve">El riesgo residual es aquel que queda después de hacer la evaluación de los controles. Puede disminuir la probabilidad y el impacto de acuerdo a los resultados obtenidos en la calificación del control. 
</t>
        </r>
      </text>
    </comment>
    <comment ref="AL7" authorId="0" shapeId="0">
      <text>
        <r>
          <rPr>
            <sz val="8"/>
            <color indexed="81"/>
            <rFont val="Tahoma"/>
            <family val="2"/>
          </rPr>
          <t xml:space="preserve">Ubica la zona de riesgo del riesgo residual 
</t>
        </r>
      </text>
    </comment>
    <comment ref="AM7" authorId="0" shapeId="0">
      <text>
        <r>
          <rPr>
            <sz val="11"/>
            <color indexed="81"/>
            <rFont val="Tahoma"/>
            <family val="2"/>
          </rPr>
          <t xml:space="preserve">Las opciones de tratamiento son:
</t>
        </r>
        <r>
          <rPr>
            <b/>
            <sz val="11"/>
            <color indexed="81"/>
            <rFont val="Tahoma"/>
            <family val="2"/>
          </rPr>
          <t xml:space="preserve">
</t>
        </r>
        <r>
          <rPr>
            <b/>
            <u/>
            <sz val="11"/>
            <color indexed="81"/>
            <rFont val="Tahoma"/>
            <family val="2"/>
          </rPr>
          <t>RIESGOS INSTITUCIONALES:</t>
        </r>
        <r>
          <rPr>
            <b/>
            <sz val="11"/>
            <color indexed="81"/>
            <rFont val="Tahoma"/>
            <family val="2"/>
          </rPr>
          <t xml:space="preserve">
Asumir el riesgo: </t>
        </r>
        <r>
          <rPr>
            <sz val="11"/>
            <color indexed="81"/>
            <rFont val="Tahoma"/>
            <family val="2"/>
          </rPr>
          <t xml:space="preserve">El riesgo se asume cuando está ubicado en la  ZONA MUY BAJA, lo que significa  que el riesgo residual se acepta y puede eliminarse, manteniendo los controles existentes establecidos. Sin embargo se debe verificar estos controles para asegurar que contrarrestan en su totalidad las causas, de lo contrario se generaría acciones preventivas adicionales. 
</t>
        </r>
        <r>
          <rPr>
            <b/>
            <sz val="11"/>
            <color indexed="81"/>
            <rFont val="Tahoma"/>
            <family val="2"/>
          </rPr>
          <t>Reducir el riesgo:</t>
        </r>
        <r>
          <rPr>
            <sz val="11"/>
            <color indexed="81"/>
            <rFont val="Tahoma"/>
            <family val="2"/>
          </rPr>
          <t xml:space="preserve"> El riesgo se reduce cuando está ubicado en la  ZONA BAJA/ MODERADA, por lo tanto se debe tomar medidas tendientes a disminuir la probabilidad (medidas de prevención), como el impacto (medidas de protección).  La reducción del riesgo es probablemente el método más sencillo y económico para superar las debilidades antes de aplicar medidas más costosas y difíciles.  Por ejemplo: a través de la mejora u optimización de los procedimientos y la implementación de los controles.
</t>
        </r>
        <r>
          <rPr>
            <b/>
            <sz val="11"/>
            <color indexed="81"/>
            <rFont val="Tahoma"/>
            <family val="2"/>
          </rPr>
          <t>Evitar el riesgo:</t>
        </r>
        <r>
          <rPr>
            <sz val="11"/>
            <color indexed="81"/>
            <rFont val="Tahoma"/>
            <family val="2"/>
          </rPr>
          <t xml:space="preserve"> El riesgo se evita cuando está ubicado en la  ZONA ALTA, por lo tanto se debe tomar las medidas encaminadas a eliminar la actividad que genera el riesgo previniendo su materialización. Es siempre  la primera alternativa a considerar, se logra cuando al interior de los procesos se genera cambios sustanciales por mejoramiento, rediseño o eliminación, resultado de unos adecuados controles y acciones emprendidas. Por ejemplo: el control de calidad, manejo de los insumos, mantenimiento preventivo de equipos. 
</t>
        </r>
        <r>
          <rPr>
            <b/>
            <u/>
            <sz val="11"/>
            <color indexed="81"/>
            <rFont val="Tahoma"/>
            <family val="2"/>
          </rPr>
          <t xml:space="preserve">
RIESGOS DE CORRUPCIÓN:
</t>
        </r>
        <r>
          <rPr>
            <b/>
            <sz val="11"/>
            <color indexed="81"/>
            <rFont val="Tahoma"/>
            <family val="2"/>
          </rPr>
          <t>Asumir el riesgo</t>
        </r>
        <r>
          <rPr>
            <sz val="11"/>
            <color indexed="81"/>
            <rFont val="Tahoma"/>
            <family val="2"/>
          </rPr>
          <t xml:space="preserve">: El riesgo se asume cuando está ubicado en la  ZONA BAJA, lo que significa  que el riesgo residual se acepta y puede eliminarse, se debe generar acciones preventivas adicionales y plan de contingencia.  
</t>
        </r>
        <r>
          <rPr>
            <b/>
            <sz val="11"/>
            <color indexed="81"/>
            <rFont val="Tahoma"/>
            <family val="2"/>
          </rPr>
          <t>Reducir el riesgo</t>
        </r>
        <r>
          <rPr>
            <sz val="11"/>
            <color indexed="81"/>
            <rFont val="Tahoma"/>
            <family val="2"/>
          </rPr>
          <t xml:space="preserve">: El riesgo se reduce cuando está ubicado en la  ZONA MODERADA, por lo tanto se debe tomar medidas tendientes a disminuir la probabilidad (medidas de prevención), como el impacto (medidas de protección).  La reducción del riesgo es probablemente el método más sencillo y económico para superar las debilidades antes de aplicar medidas más costosas y difíciles.  Por ejemplo: a través de la mejora u optimización de los procedimientos y la implementación de los controles.
</t>
        </r>
        <r>
          <rPr>
            <b/>
            <sz val="11"/>
            <color indexed="81"/>
            <rFont val="Tahoma"/>
            <family val="2"/>
          </rPr>
          <t>Evitar el riesgo:</t>
        </r>
        <r>
          <rPr>
            <sz val="11"/>
            <color indexed="81"/>
            <rFont val="Tahoma"/>
            <family val="2"/>
          </rPr>
          <t xml:space="preserve"> El riesgo se evita cuando está ubicado en la  ZONA ALTA/EXTREMA, por lo tanto se debe tomar las medidas encaminadas a eliminar la actividad que genera el riesgo previniendo su materialización. Es siempre la primera alternativa a considerar, se logra cuando al interior de los procesos se genera cambios sustanciales por mejoramiento, rediseño o eliminación, resultado de unos adecuados controles y acciones emprendidas. Por ejemplo: el control de calidad, manejo de los insumos, mantenimiento preventivo de equipos. 
</t>
        </r>
        <r>
          <rPr>
            <b/>
            <sz val="11"/>
            <color indexed="81"/>
            <rFont val="Tahoma"/>
            <family val="2"/>
          </rPr>
          <t xml:space="preserve">NOTA: </t>
        </r>
        <r>
          <rPr>
            <sz val="11"/>
            <color indexed="81"/>
            <rFont val="Tahoma"/>
            <family val="2"/>
          </rPr>
          <t>Para el tratamiento de los riesgos la opción de</t>
        </r>
        <r>
          <rPr>
            <b/>
            <sz val="11"/>
            <color indexed="81"/>
            <rFont val="Tahoma"/>
            <family val="2"/>
          </rPr>
          <t xml:space="preserve"> COMPARTIR O TRANSFERIR</t>
        </r>
        <r>
          <rPr>
            <sz val="11"/>
            <color indexed="81"/>
            <rFont val="Tahoma"/>
            <family val="2"/>
          </rPr>
          <t xml:space="preserve">, se puede dar en cualquiera de las opciones mencionadas, y consiste en reducir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 
</t>
        </r>
      </text>
    </comment>
    <comment ref="K8" authorId="1" shapeId="0">
      <text>
        <r>
          <rPr>
            <b/>
            <sz val="14"/>
            <color indexed="81"/>
            <rFont val="Tahoma"/>
            <family val="2"/>
          </rPr>
          <t xml:space="preserve">PROBABILIDAD: </t>
        </r>
        <r>
          <rPr>
            <sz val="14"/>
            <color indexed="81"/>
            <rFont val="Tahoma"/>
            <family val="2"/>
          </rPr>
          <t>Es la oportunidad de ocurrencia de un evento de riesgo. Se mide según la frecuencia (número de veces en que se ha presentado el riesgo en un período determinado) o por la factibilidad (factores internos o externos que pueden determinar que el riesgo se presente)</t>
        </r>
        <r>
          <rPr>
            <b/>
            <sz val="14"/>
            <color indexed="81"/>
            <rFont val="Tahoma"/>
            <family val="2"/>
          </rPr>
          <t xml:space="preserve">.
</t>
        </r>
        <r>
          <rPr>
            <sz val="14"/>
            <color indexed="81"/>
            <rFont val="Tahoma"/>
            <family val="2"/>
          </rPr>
          <t>Para determinar la probabilidad se debe tener la siguiente tabla:</t>
        </r>
        <r>
          <rPr>
            <b/>
            <sz val="14"/>
            <color indexed="81"/>
            <rFont val="Tahoma"/>
            <family val="2"/>
          </rPr>
          <t xml:space="preserve">
</t>
        </r>
        <r>
          <rPr>
            <sz val="9"/>
            <color indexed="81"/>
            <rFont val="Tahoma"/>
            <family val="2"/>
          </rPr>
          <t xml:space="preserve">
</t>
        </r>
        <r>
          <rPr>
            <b/>
            <sz val="11"/>
            <color indexed="81"/>
            <rFont val="Tahoma"/>
            <family val="2"/>
          </rPr>
          <t>NIVEL</t>
        </r>
        <r>
          <rPr>
            <sz val="11"/>
            <color indexed="81"/>
            <rFont val="Tahoma"/>
            <family val="2"/>
          </rPr>
          <t xml:space="preserve">  </t>
        </r>
        <r>
          <rPr>
            <b/>
            <sz val="11"/>
            <color indexed="81"/>
            <rFont val="Tahoma"/>
            <family val="2"/>
          </rPr>
          <t xml:space="preserve"> DESCRIPTOR     FRECUENCIA</t>
        </r>
        <r>
          <rPr>
            <sz val="12"/>
            <color indexed="81"/>
            <rFont val="Tahoma"/>
            <family val="2"/>
          </rPr>
          <t xml:space="preserve">
     5          Casi Seguro              El riesgo se ha presentado
                                                            más de una vez al año.
</t>
        </r>
        <r>
          <rPr>
            <sz val="14"/>
            <color indexed="81"/>
            <rFont val="Tahoma"/>
            <family val="2"/>
          </rPr>
          <t xml:space="preserve">
   </t>
        </r>
        <r>
          <rPr>
            <sz val="12"/>
            <color indexed="81"/>
            <rFont val="Tahoma"/>
            <family val="2"/>
          </rPr>
          <t xml:space="preserve">4             Probable                  El riesgo se presentó una 
                                                            vez en el último año.
    3             Posible                       El riesgo se presentó una
                                                           vez en los últimos 2 años
    2             Improbable              El riesgo se presentó una 
                                                           vez en los últimos 5 años
    1             Rara vez                   El riesgo no se ha resentado
                                                          en los últimos 5 años. </t>
        </r>
        <r>
          <rPr>
            <sz val="14"/>
            <color indexed="81"/>
            <rFont val="Tahoma"/>
            <family val="2"/>
          </rPr>
          <t xml:space="preserve">
  </t>
        </r>
      </text>
    </comment>
    <comment ref="L8" authorId="1" shapeId="0">
      <text>
        <r>
          <rPr>
            <b/>
            <sz val="12"/>
            <color indexed="81"/>
            <rFont val="Tahoma"/>
            <family val="2"/>
          </rPr>
          <t>IMPACTO:</t>
        </r>
        <r>
          <rPr>
            <sz val="12"/>
            <color indexed="81"/>
            <rFont val="Tahoma"/>
            <family val="2"/>
          </rPr>
          <t xml:space="preserve"> se entienden las consecuencias que puede ocasionar a la organización la materialización del riesgo.</t>
        </r>
        <r>
          <rPr>
            <sz val="9"/>
            <color indexed="81"/>
            <rFont val="Tahoma"/>
            <family val="2"/>
          </rPr>
          <t xml:space="preserve">
</t>
        </r>
        <r>
          <rPr>
            <b/>
            <sz val="12"/>
            <color indexed="81"/>
            <rFont val="Tahoma"/>
            <family val="2"/>
          </rPr>
          <t>NOTA:</t>
        </r>
        <r>
          <rPr>
            <sz val="12"/>
            <color indexed="81"/>
            <rFont val="Tahoma"/>
            <family val="2"/>
          </rPr>
          <t xml:space="preserve"> para calificar el impacto se debe utilizar el formato de impactos para los riesgos institucionales y de corrupción.
el cual contempla 18 preguntas que deben ser respondidas en su totalidad respondiendo SI o NO según el caso. 
</t>
        </r>
        <r>
          <rPr>
            <b/>
            <sz val="12"/>
            <color indexed="81"/>
            <rFont val="Tahoma"/>
            <family val="2"/>
          </rPr>
          <t xml:space="preserve">Impacto riesgos institucionales: 
NIVEL   DESCRIPTOR                  DESCRIPCIÓN 
  </t>
        </r>
        <r>
          <rPr>
            <sz val="12"/>
            <color indexed="81"/>
            <rFont val="Tahoma"/>
            <family val="2"/>
          </rPr>
          <t xml:space="preserve"> </t>
        </r>
        <r>
          <rPr>
            <sz val="11"/>
            <color indexed="81"/>
            <rFont val="Tahoma"/>
            <family val="2"/>
          </rPr>
          <t>5           Mayor                                   Genera altas consecuencias para la entidad y
                                                                  una afectación mayor en cuanto a los 
                                                                  objetivos del plan de acción institucional, de 
                                                                  los procesos y a la dependencia
   4           Moderado                           Afectación parcial para la entidad, los 
                                                                 objetivos  del plan de acción institucional, los 
                                                                  proceso y a  la dependencia. Genera  medianas 
                                                                  consecuencias para la entidad.
    3        Bajo                                        Bajo impacto para la entidad, los objetivos del
                                                                  plan de acción institucional, los procesos y la 
                                                                  dependencia. Genera bajas consecuencias
                                                                  para la entidad.</t>
        </r>
        <r>
          <rPr>
            <b/>
            <sz val="12"/>
            <color indexed="81"/>
            <rFont val="Tahoma"/>
            <family val="2"/>
          </rPr>
          <t xml:space="preserve">
Impacto para los riesgos de corrupción:
</t>
        </r>
        <r>
          <rPr>
            <b/>
            <sz val="10"/>
            <color indexed="81"/>
            <rFont val="Tahoma"/>
            <family val="2"/>
          </rPr>
          <t>NIVEL   DESCRIPTOR                  DESCRIPCIÓN 
   5</t>
        </r>
        <r>
          <rPr>
            <sz val="11"/>
            <color indexed="81"/>
            <rFont val="Tahoma"/>
            <family val="2"/>
          </rPr>
          <t xml:space="preserve">         Catastrófico                  Genera consecuencias 
                                                             desastrosas para la entidad y el sector 
</t>
        </r>
        <r>
          <rPr>
            <b/>
            <sz val="10"/>
            <color indexed="81"/>
            <rFont val="Tahoma"/>
            <family val="2"/>
          </rPr>
          <t xml:space="preserve">
  </t>
        </r>
        <r>
          <rPr>
            <b/>
            <sz val="11"/>
            <color indexed="81"/>
            <rFont val="Tahoma"/>
            <family val="2"/>
          </rPr>
          <t xml:space="preserve"> 4</t>
        </r>
        <r>
          <rPr>
            <sz val="11"/>
            <color indexed="81"/>
            <rFont val="Tahoma"/>
            <family val="2"/>
          </rPr>
          <t xml:space="preserve">           Mayor                            Impacto negativo de la entidad. 
                                                             Genera altas consecuencias para 
                                                             la entidad.
    </t>
        </r>
        <r>
          <rPr>
            <b/>
            <sz val="11"/>
            <color indexed="81"/>
            <rFont val="Tahoma"/>
            <family val="2"/>
          </rPr>
          <t>3</t>
        </r>
        <r>
          <rPr>
            <sz val="11"/>
            <color indexed="81"/>
            <rFont val="Tahoma"/>
            <family val="2"/>
          </rPr>
          <t xml:space="preserve">        Moderado                      Afectación parcial al proceso y a la dependencia. 
                                                           Genera  medianas consecuencias para la entidad.                                          </t>
        </r>
        <r>
          <rPr>
            <b/>
            <sz val="11"/>
            <color indexed="81"/>
            <rFont val="Tahoma"/>
            <family val="2"/>
          </rPr>
          <t xml:space="preserve">
</t>
        </r>
        <r>
          <rPr>
            <b/>
            <sz val="12"/>
            <color indexed="81"/>
            <rFont val="Tahoma"/>
            <family val="2"/>
          </rPr>
          <t xml:space="preserve">
</t>
        </r>
        <r>
          <rPr>
            <sz val="12"/>
            <color indexed="81"/>
            <rFont val="Tahoma"/>
            <family val="2"/>
          </rPr>
          <t xml:space="preserve">
</t>
        </r>
      </text>
    </comment>
    <comment ref="AH8" authorId="0" shapeId="0">
      <text>
        <r>
          <rPr>
            <sz val="8"/>
            <color indexed="81"/>
            <rFont val="Tahoma"/>
            <family val="2"/>
          </rPr>
          <t xml:space="preserve">
Automáticamente genera el dato </t>
        </r>
      </text>
    </comment>
    <comment ref="AI8" authorId="0" shapeId="0">
      <text>
        <r>
          <rPr>
            <b/>
            <sz val="8"/>
            <color indexed="81"/>
            <rFont val="Tahoma"/>
            <family val="2"/>
          </rPr>
          <t xml:space="preserve">Automáticamente genera el dato </t>
        </r>
      </text>
    </comment>
  </commentList>
</comments>
</file>

<file path=xl/sharedStrings.xml><?xml version="1.0" encoding="utf-8"?>
<sst xmlns="http://schemas.openxmlformats.org/spreadsheetml/2006/main" count="1244" uniqueCount="343">
  <si>
    <t>Comunicaciones</t>
  </si>
  <si>
    <t>CLASIFICACIÓN DEL RIESGO</t>
  </si>
  <si>
    <t>Se asocia con la forma en que se administra la Entidad. El manejo del riesgo estratégico se enfoca a asuntos globales relacionados con la misión y el cumplimiento de los objetivos estratégicos, la clara definición de políticas, diseño y conceptualización de la entidad por parte de la alta gerencia.</t>
  </si>
  <si>
    <t>Comprende los riesgos relacionados tanto con la parte operativa como técnica de la entidad, incluye riesgos provenientes de deficiencias en los sistemas de información, en la definición de los procesos, en la estructura de la entidad, la desarticulación entre dependencias, lo cual conduce a ineficiencias, oportunidades de corrupción e incumplimiento de los compromisos institucionales.</t>
  </si>
  <si>
    <t>Se relacionan con el manejo de los recursos de la entidad que incluye, la ejecución presupuestal, la elaboración de los estados financieros, los pagos, manejos de excedentes de tesorería y el manejo sobre los bienes de cada entidad. De la eficiencia y transparencia en el manejo de los recursos, así como su interacción con las demás áreas dependerá en gran parte el éxito o fracaso de toda entidad.</t>
  </si>
  <si>
    <t>Se asocian con la capacidad de la entidad para cumplir con los requisitos legales, contractuales, de ética pública y en general con su compromiso ante la comunidad.</t>
  </si>
  <si>
    <t>Se asocian con la capacidad de la Entidad para que la tecnología
disponible satisfaga las necesidades actuales y futuras de la entidad y soporte el
cumplimiento de la misión.</t>
  </si>
  <si>
    <t>Probable</t>
  </si>
  <si>
    <t>Posible</t>
  </si>
  <si>
    <t>Improbable</t>
  </si>
  <si>
    <t>Raro</t>
  </si>
  <si>
    <t xml:space="preserve">Estan relacionados con la percepción y la confianza por parte de  la ciudadania hacia la institución </t>
  </si>
  <si>
    <t>Oficina Asesora Juridica</t>
  </si>
  <si>
    <t>Oficina Asesora Planeación</t>
  </si>
  <si>
    <t xml:space="preserve">Subdirecciòn de Evaluación y Seguimiento </t>
  </si>
  <si>
    <t xml:space="preserve">Subdirección  Instrumentos, permisos y trámites ambientales  </t>
  </si>
  <si>
    <t xml:space="preserve">Subdirección Administrativa y Financiera </t>
  </si>
  <si>
    <t>DEPENDENCIA</t>
  </si>
  <si>
    <t>Riesgo</t>
  </si>
  <si>
    <t>Probabilidad</t>
  </si>
  <si>
    <t xml:space="preserve">Impacto </t>
  </si>
  <si>
    <t xml:space="preserve">Acciones Preventivas </t>
  </si>
  <si>
    <t>Mayor</t>
  </si>
  <si>
    <t>Impacto</t>
  </si>
  <si>
    <t>Zona Extrema</t>
  </si>
  <si>
    <t>Zona Alta</t>
  </si>
  <si>
    <t>Zona Moderada</t>
  </si>
  <si>
    <t xml:space="preserve">Probabilidad </t>
  </si>
  <si>
    <t>Item</t>
  </si>
  <si>
    <t>Zona del Riesgo</t>
  </si>
  <si>
    <t>Respuesta</t>
  </si>
  <si>
    <t>Moderado</t>
  </si>
  <si>
    <t>¿Existen manuales, instructivos o procedimientos para el manejo del control?</t>
  </si>
  <si>
    <t>¿Está(n) definido(s) el(los) responsables(s) de la ejecución del control y del seguimiento?</t>
  </si>
  <si>
    <t>¿La frecuencia de ejecución del control y seguimiento es adecuada?</t>
  </si>
  <si>
    <t>¿Se cuenta con evidencias de la ejecución y seguimiento del control?</t>
  </si>
  <si>
    <t>Calificación  del control</t>
  </si>
  <si>
    <t>20
Moderada</t>
  </si>
  <si>
    <t>Zona de riesgo - Riesgos de corrupción</t>
  </si>
  <si>
    <t>SI</t>
  </si>
  <si>
    <t>NO</t>
  </si>
  <si>
    <t xml:space="preserve">Proceso </t>
  </si>
  <si>
    <t>Zona Baja</t>
  </si>
  <si>
    <t xml:space="preserve">Calificación del Riesgo </t>
  </si>
  <si>
    <t xml:space="preserve">Gestión y administración de la información </t>
  </si>
  <si>
    <t xml:space="preserve">Atención al usuario </t>
  </si>
  <si>
    <t xml:space="preserve">Evaluación a los sistemas de gestión </t>
  </si>
  <si>
    <t xml:space="preserve">IMPACTO </t>
  </si>
  <si>
    <t>Casi cierto</t>
  </si>
  <si>
    <t>Insignificante</t>
  </si>
  <si>
    <t>Menor</t>
  </si>
  <si>
    <t>Catástrofico</t>
  </si>
  <si>
    <t>codigo</t>
  </si>
  <si>
    <t>Rara vez</t>
  </si>
  <si>
    <t>Casi seguro</t>
  </si>
  <si>
    <t>Alto</t>
  </si>
  <si>
    <t>Zona</t>
  </si>
  <si>
    <t xml:space="preserve">PROBABILIDAD </t>
  </si>
  <si>
    <t xml:space="preserve">Clasificación del riesgo </t>
  </si>
  <si>
    <t xml:space="preserve">Fecha de finalización </t>
  </si>
  <si>
    <t>Sostenibilidad Financiera</t>
  </si>
  <si>
    <t xml:space="preserve">Direccionamiento Estratégico </t>
  </si>
  <si>
    <t xml:space="preserve">Gestión de Comunicaciones </t>
  </si>
  <si>
    <t xml:space="preserve">Administración y manejo del SPNN </t>
  </si>
  <si>
    <t>Coordinación del SINAP</t>
  </si>
  <si>
    <t>Gestión de recursos financieros</t>
  </si>
  <si>
    <t>Gestión de recursos físicos</t>
  </si>
  <si>
    <t>Gestión del talento humano</t>
  </si>
  <si>
    <t>Adquisición de bienes y servicios</t>
  </si>
  <si>
    <t>Gestión jurídica</t>
  </si>
  <si>
    <t>Generar recursos  para la administración de las áreas del SPNN y la coordinación del SINAP, a través de la gestión,  formulación e implementación de proyectos, alianzas e instrumentos económicos y financieros que contribuyan a la disminución de la brecha.</t>
  </si>
  <si>
    <t>Formular e implementar  lineamientos, metodologías y estrategias de planeación,  seguimiento y evaluación dirigidos al cumplimiento  de la misión y objetivos  institucionales.</t>
  </si>
  <si>
    <t>Promover la valoración social de las áreas protegidas del Sistema de Parques Nacionales Naturales de Colombia por parte de los nacionales y extranjeros mediante la implementación de la estrategia de comunicación y educación para la conservación para que tomen acciones desde su cotidiano, encaminadas a contribuir con la conservación.</t>
  </si>
  <si>
    <t>Determinar el cumplimiento de los procesos, procedimientos, operaciones y la gestión de la Entidad,  mediante la asesoría y acompañamiento, verificación y evaluación independiente, objetiva, sistemática y permanente de los Sistemas de Gestión y monitoreo a los riesgos, para generar oportunidades de mejora y fortalecimiento de la cultura de autocontrol que contribuyan al logro de los objetivos y metas de la Entidad, en armonía con los entes externos</t>
  </si>
  <si>
    <t xml:space="preserve">Planificar e implementar estrategias de manejo  que permitan tener un sistema de Parques efectivamente gestionado. </t>
  </si>
  <si>
    <t xml:space="preserve">Direccionar estratégicamente las acciones que permitan coordinar el desarrollo de un Sistema Nacional de Áreas Protegidas, a través de la orientación y facilitación de sus procesos en el nivel nacional, regional y local,  de tal forma que  contribuyan a la consolidación y al cumplimiento de los objetivos de conservación del país y a los compromisos nacionales e internacionales suscritos. </t>
  </si>
  <si>
    <t>Gestionar y  administrar los recursos financieros asignados a la Entidad para contribuir al control de los mismos y contar con información financiera veraz y oportuna para la toma de decisiones</t>
  </si>
  <si>
    <t>Administrar los recursos físicos de Parques Nacionales Naturales mediante la identificación,  valoración y mantenimiento de los bienes muebles e inmuebles, para garantizar la disponibilidad de los mismos.</t>
  </si>
  <si>
    <t>Identificar las necesidades de personal y proporcionar a la Entidad recurso humano calificado, mediante el desarrollo de actividades de selección, capacitación, bienestar e incentivos y seguridad y salud en el trabajo de tal manera que se contribuya al logro de la misión y objetivos institucionales</t>
  </si>
  <si>
    <t xml:space="preserve">Satisfacer las necesidades de bienes y servicios de Parques Nacionales Naturales, mediante el apoyo en la gestión de procesos requeridos para la  planificación de compras, suscripción de  contratos que cumplan con la normatividad vigente y con los ejercicios de Planeación Financiera definidos y aprobados por cada dependencia para el buen desarrollo de la  gestión de la Entidad. </t>
  </si>
  <si>
    <t>Gestionar y administrar la documentación e información producida y recibida en Parques y aquella que conforma su capital intelectual, mediante la generación de lineamientos, políticas y la aplicación de metodologías ajustadas a las necesidades de la entidad,  asegurando la confidencialidad, integridad y disponibilidad oportuna de la información, para evidenciar el cumplimiento de las funciones bajo el principio de transparencia y poder contribuir con la construcción de la memoria institucional.</t>
  </si>
  <si>
    <t xml:space="preserve">Asistir jurídicamente a Parques Nacionales Naturales en los asuntos relacionados con el cumplimiento de sus funciones, mediante la interpretación y aplicación de la normatividad vigente, para la defensa de sus intereses, garantizando la legalidad de sus actuaciones. </t>
  </si>
  <si>
    <t xml:space="preserve">Atender los requerimientos de los usuarios, mediante el suministro de la información, gestión oportuna de peticiones, recepción de trámites y servicios y evaluación a la satisfacción del usuario y la adecuada interacción con las partes interesadas. 
</t>
  </si>
  <si>
    <t>Estratégico</t>
  </si>
  <si>
    <t xml:space="preserve">Imagen </t>
  </si>
  <si>
    <t>Operativo</t>
  </si>
  <si>
    <t>Financiero</t>
  </si>
  <si>
    <t>Cumplimiento</t>
  </si>
  <si>
    <t>Tecnología</t>
  </si>
  <si>
    <t xml:space="preserve">Opciones de tratamiento </t>
  </si>
  <si>
    <t xml:space="preserve">Corrupción </t>
  </si>
  <si>
    <t xml:space="preserve">Controles existentes </t>
  </si>
  <si>
    <t xml:space="preserve">Clase de control </t>
  </si>
  <si>
    <t xml:space="preserve">Respuesta </t>
  </si>
  <si>
    <t xml:space="preserve">Peso </t>
  </si>
  <si>
    <t xml:space="preserve">Disminuir en probabilidad </t>
  </si>
  <si>
    <t xml:space="preserve">Disminuir en impacto </t>
  </si>
  <si>
    <t xml:space="preserve">Calificación riesgo residual </t>
  </si>
  <si>
    <t xml:space="preserve">Zona del riesgo </t>
  </si>
  <si>
    <t>bbb</t>
  </si>
  <si>
    <t xml:space="preserve">IDENTIFICACIÓN DEL RIESGO </t>
  </si>
  <si>
    <t>Registro/ evidencia</t>
  </si>
  <si>
    <t xml:space="preserve">EVALUACIÓN DEL RIESGO </t>
  </si>
  <si>
    <t xml:space="preserve">ANÁLISIS DEL RIESGO </t>
  </si>
  <si>
    <t>VALORACIÓN DEL RIESGO</t>
  </si>
  <si>
    <t>TRATAMIENTO DEL RIESO</t>
  </si>
  <si>
    <t>PROB</t>
  </si>
  <si>
    <t>IMP</t>
  </si>
  <si>
    <t>Unidad de decisión responsable</t>
  </si>
  <si>
    <t>DETERMINACIÓN DEL IMPACTO RIESGOS DE CORRUPCIÓN</t>
  </si>
  <si>
    <t>RIESGO 1:</t>
  </si>
  <si>
    <t>RIESGO 2:</t>
  </si>
  <si>
    <t>RIESGO 3:</t>
  </si>
  <si>
    <t>ccc</t>
  </si>
  <si>
    <t>Formato para determinar el impacto</t>
  </si>
  <si>
    <t xml:space="preserve">Pregunta </t>
  </si>
  <si>
    <t>N°</t>
  </si>
  <si>
    <t>Si</t>
  </si>
  <si>
    <t>No</t>
  </si>
  <si>
    <t>¿Afectar al grupo de funcionarios del proceso?</t>
  </si>
  <si>
    <t>x</t>
  </si>
  <si>
    <t>X</t>
  </si>
  <si>
    <t>¿Afectar el cumplimiento de metas y objetivos de la dependencia?</t>
  </si>
  <si>
    <t>¿Afectar el cumplimiento de la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</si>
  <si>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</si>
  <si>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</si>
  <si>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</si>
  <si>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</si>
  <si>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la calidad de vida de la comunidad por la pérdida del bien o servicios o los recursos públicos?</t>
  </si>
  <si>
    <t xml:space="preserve"> </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</si>
  <si>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</si>
  <si>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</si>
  <si>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</si>
  <si>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</si>
  <si>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</si>
  <si>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</si>
  <si>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</si>
  <si>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r>
      <t>¿Ocasionar</t>
    </r>
    <r>
      <rPr>
        <b/>
        <sz val="11"/>
        <color indexed="8"/>
        <rFont val="Calibri"/>
        <family val="2"/>
      </rPr>
      <t xml:space="preserve"> </t>
    </r>
    <r>
      <rPr>
        <sz val="10"/>
        <rFont val="Arial"/>
        <family val="2"/>
      </rPr>
      <t>lesiones físicas o pérdida de vidas humanas?</t>
    </r>
  </si>
  <si>
    <t>¿Afectar la imagen regional?</t>
  </si>
  <si>
    <t>¿Afectar la imagen nacional?</t>
  </si>
  <si>
    <t xml:space="preserve">TOTAL PREGUNTAS AFIRMATIVAS </t>
  </si>
  <si>
    <t>TOTAL PREGUNTAS NEGATIVAS</t>
  </si>
  <si>
    <t>CALIFICACION DEL RIESGO</t>
  </si>
  <si>
    <t xml:space="preserve">NIVEL RIESGO </t>
  </si>
  <si>
    <t>NIVEL RIESGO</t>
  </si>
  <si>
    <t>Asumir el riesgo</t>
  </si>
  <si>
    <t>¿El control ha sido   efectivo y contribuye a minimizar el riesgo ?</t>
  </si>
  <si>
    <t xml:space="preserve">Catastrófico </t>
  </si>
  <si>
    <t xml:space="preserve">Casi seguro </t>
  </si>
  <si>
    <t xml:space="preserve">15
Moderada </t>
  </si>
  <si>
    <t xml:space="preserve">20
Alta </t>
  </si>
  <si>
    <t xml:space="preserve">25
Extrema </t>
  </si>
  <si>
    <t>12
Moderada</t>
  </si>
  <si>
    <t>16
Alta</t>
  </si>
  <si>
    <t xml:space="preserve">20
Exterma </t>
  </si>
  <si>
    <t>9
Moderada</t>
  </si>
  <si>
    <t>12
Alta</t>
  </si>
  <si>
    <t xml:space="preserve">15
Extrema </t>
  </si>
  <si>
    <t xml:space="preserve">6
Baja </t>
  </si>
  <si>
    <t xml:space="preserve">8
Moderada </t>
  </si>
  <si>
    <t>10
Alta</t>
  </si>
  <si>
    <t xml:space="preserve">3
Baja
</t>
  </si>
  <si>
    <t xml:space="preserve">4
Baja </t>
  </si>
  <si>
    <t>5
Moderada</t>
  </si>
  <si>
    <t>PROCESO</t>
  </si>
  <si>
    <t>OBJETIVO</t>
  </si>
  <si>
    <t>Objetivo del proceso</t>
  </si>
  <si>
    <t>Calificación riesgo inherente</t>
  </si>
  <si>
    <t xml:space="preserve">Descripción del riesgo </t>
  </si>
  <si>
    <t xml:space="preserve">PROCESOS </t>
  </si>
  <si>
    <t xml:space="preserve">CONTEXTO INTERNO </t>
  </si>
  <si>
    <t xml:space="preserve">Personal </t>
  </si>
  <si>
    <t xml:space="preserve">Procesos </t>
  </si>
  <si>
    <t>Tecnologia</t>
  </si>
  <si>
    <t xml:space="preserve">Infraestructura </t>
  </si>
  <si>
    <t xml:space="preserve">CONTEXTO EXTERNO </t>
  </si>
  <si>
    <t xml:space="preserve">Económico </t>
  </si>
  <si>
    <t xml:space="preserve">Político </t>
  </si>
  <si>
    <t xml:space="preserve">Legal </t>
  </si>
  <si>
    <t xml:space="preserve">Social </t>
  </si>
  <si>
    <t xml:space="preserve">Tecnológico </t>
  </si>
  <si>
    <t xml:space="preserve">Comunicación
 Interna </t>
  </si>
  <si>
    <t>Relaciones
 partes interesadas</t>
  </si>
  <si>
    <t xml:space="preserve">Medio 
ambiental </t>
  </si>
  <si>
    <t xml:space="preserve">Comunicación 
externa </t>
  </si>
  <si>
    <t>NC</t>
  </si>
  <si>
    <t xml:space="preserve">AP </t>
  </si>
  <si>
    <t>DT</t>
  </si>
  <si>
    <t xml:space="preserve">Directivo
Estratégico </t>
  </si>
  <si>
    <t>Si el riesgo institucional o de corrupción se materializa podría…</t>
  </si>
  <si>
    <t xml:space="preserve">Zona de riesgo - Riesgos Institucionales </t>
  </si>
  <si>
    <t xml:space="preserve">25
Alta  </t>
  </si>
  <si>
    <t>20
Alta</t>
  </si>
  <si>
    <t>15
Alta</t>
  </si>
  <si>
    <t>10
Moderada</t>
  </si>
  <si>
    <t xml:space="preserve">5
Baja </t>
  </si>
  <si>
    <t xml:space="preserve">4
Muy Baja </t>
  </si>
  <si>
    <t xml:space="preserve">3
Muy Baja
</t>
  </si>
  <si>
    <t xml:space="preserve">6
Muy Baja </t>
  </si>
  <si>
    <t>8
Baja</t>
  </si>
  <si>
    <t>9
 Baja</t>
  </si>
  <si>
    <t>12
Baja</t>
  </si>
  <si>
    <t>15
Baja</t>
  </si>
  <si>
    <t>No.</t>
  </si>
  <si>
    <t xml:space="preserve">¿Afectar al grupo de funcionarios del proceso? </t>
  </si>
  <si>
    <t>¿Afectar el cumplimiento de misión de la Entidad?</t>
  </si>
  <si>
    <t>¿Dar lugar al detrimento de calidad de vida de la comunidad por la pérdida del bien o servicios o los recursos públicos?</t>
  </si>
  <si>
    <t xml:space="preserve">¿Generar pérdida de información de la Entidad? </t>
  </si>
  <si>
    <t>¿Generar pérdida de credibilidad a la ciudadanía?</t>
  </si>
  <si>
    <t>¿Ocasionar lesiones físicas o pérdida de vidas humanas?</t>
  </si>
  <si>
    <t xml:space="preserve">NO </t>
  </si>
  <si>
    <t>Si el riesgo institucional se materializa podría…</t>
  </si>
  <si>
    <t xml:space="preserve">Preguntas para calificar el impacto de los Riesgos Institucionales </t>
  </si>
  <si>
    <t xml:space="preserve">TOTAL  PREGUNTAS AFIRMATIVAS </t>
  </si>
  <si>
    <t xml:space="preserve">CALIFICACIÓN DEL RIESGO </t>
  </si>
  <si>
    <t xml:space="preserve">NIVEL DEL RIESGO </t>
  </si>
  <si>
    <t xml:space="preserve">TOTAL PREGUNTAS NEGATIVAS </t>
  </si>
  <si>
    <t xml:space="preserve">¿Afectar las actividades del proceso? </t>
  </si>
  <si>
    <t>¿Afectar el cumplimiento de las objetivos y metas del plan institucional?</t>
  </si>
  <si>
    <t>¿Afectar la imagen regional generando desconfianza por parte de la ciudadanía y las partes interesadas?</t>
  </si>
  <si>
    <t>¿Afectar la imagen nacional generando desconfianza por parte de la ciudadanía y las partes interesadas??</t>
  </si>
  <si>
    <t xml:space="preserve">SI </t>
  </si>
  <si>
    <t xml:space="preserve">Riesgo: </t>
  </si>
  <si>
    <t xml:space="preserve">Formato para determinar el impacto de los riesgos institucionales </t>
  </si>
  <si>
    <t xml:space="preserve">Formato para determinar el impacto de los riesgos de corrupción </t>
  </si>
  <si>
    <t>Muy bajo</t>
  </si>
  <si>
    <t xml:space="preserve">Bajo </t>
  </si>
  <si>
    <t xml:space="preserve">Zona Baja </t>
  </si>
  <si>
    <t xml:space="preserve">Zona Extrema </t>
  </si>
  <si>
    <t>ZonaAlta</t>
  </si>
  <si>
    <t xml:space="preserve">Asumir el riesgo </t>
  </si>
  <si>
    <t xml:space="preserve">Tipo de riesgo </t>
  </si>
  <si>
    <t>16
Moderada</t>
  </si>
  <si>
    <t>Zona de Riesgo intitucional</t>
  </si>
  <si>
    <t>Zona de Riesgo corrupciòn</t>
  </si>
  <si>
    <t>RI - Muy baja</t>
  </si>
  <si>
    <t>RI - Baja</t>
  </si>
  <si>
    <t>RI - Moderada</t>
  </si>
  <si>
    <t>RI - Alta</t>
  </si>
  <si>
    <t>RC - Baja</t>
  </si>
  <si>
    <t>RC - Moderada</t>
  </si>
  <si>
    <t>RC - Alta</t>
  </si>
  <si>
    <t>RC - Extrema</t>
  </si>
  <si>
    <t xml:space="preserve">Causa(s) </t>
  </si>
  <si>
    <r>
      <t xml:space="preserve">• Las respuestas afirmativas con calificación  entre  </t>
    </r>
    <r>
      <rPr>
        <b/>
        <sz val="11"/>
        <rFont val="Arial"/>
        <family val="2"/>
      </rPr>
      <t>UNO a SEIS</t>
    </r>
    <r>
      <rPr>
        <sz val="11"/>
        <rFont val="Arial"/>
        <family val="2"/>
      </rPr>
      <t xml:space="preserve">  genera un impacto </t>
    </r>
    <r>
      <rPr>
        <b/>
        <sz val="11"/>
        <rFont val="Arial"/>
        <family val="2"/>
      </rPr>
      <t xml:space="preserve"> BAJO</t>
    </r>
  </si>
  <si>
    <r>
      <t xml:space="preserve">• Las respuestas afirmativas con calificación entre </t>
    </r>
    <r>
      <rPr>
        <b/>
        <sz val="11"/>
        <rFont val="Arial"/>
        <family val="2"/>
      </rPr>
      <t>TRECE a DIECIOCHO</t>
    </r>
    <r>
      <rPr>
        <sz val="11"/>
        <rFont val="Arial"/>
        <family val="2"/>
      </rPr>
      <t xml:space="preserve"> preguntas genera un impacto</t>
    </r>
    <r>
      <rPr>
        <b/>
        <sz val="11"/>
        <rFont val="Arial"/>
        <family val="2"/>
      </rPr>
      <t xml:space="preserve"> MAYOR. </t>
    </r>
  </si>
  <si>
    <r>
      <t xml:space="preserve">• Las respuestas afirmativas con calificación entre  </t>
    </r>
    <r>
      <rPr>
        <b/>
        <sz val="11"/>
        <rFont val="Arial"/>
        <family val="2"/>
      </rPr>
      <t>SIETE</t>
    </r>
    <r>
      <rPr>
        <sz val="11"/>
        <rFont val="Arial"/>
        <family val="2"/>
      </rPr>
      <t xml:space="preserve"> </t>
    </r>
    <r>
      <rPr>
        <b/>
        <sz val="11"/>
        <rFont val="Arial"/>
        <family val="2"/>
      </rPr>
      <t xml:space="preserve">a DOCE  </t>
    </r>
    <r>
      <rPr>
        <sz val="11"/>
        <rFont val="Arial"/>
        <family val="2"/>
      </rPr>
      <t xml:space="preserve"> preguntas genera un impacto </t>
    </r>
    <r>
      <rPr>
        <b/>
        <sz val="11"/>
        <rFont val="Arial"/>
        <family val="2"/>
      </rPr>
      <t>MODERADO</t>
    </r>
  </si>
  <si>
    <r>
      <t xml:space="preserve">• Las respuestas afirmativas con calificación entre  </t>
    </r>
    <r>
      <rPr>
        <b/>
        <sz val="11"/>
        <rFont val="Arial"/>
        <family val="2"/>
      </rPr>
      <t>UNO a SIETE,</t>
    </r>
    <r>
      <rPr>
        <sz val="11"/>
        <rFont val="Arial"/>
        <family val="2"/>
      </rPr>
      <t xml:space="preserve">  genera un impacto </t>
    </r>
    <r>
      <rPr>
        <b/>
        <sz val="11"/>
        <rFont val="Arial"/>
        <family val="2"/>
      </rPr>
      <t xml:space="preserve">MODERADO. </t>
    </r>
  </si>
  <si>
    <r>
      <t xml:space="preserve"> •  Las respuestas afirmativas con calificación entre  </t>
    </r>
    <r>
      <rPr>
        <b/>
        <sz val="11"/>
        <rFont val="Arial"/>
        <family val="2"/>
      </rPr>
      <t>OCHO</t>
    </r>
    <r>
      <rPr>
        <sz val="11"/>
        <rFont val="Arial"/>
        <family val="2"/>
      </rPr>
      <t xml:space="preserve"> </t>
    </r>
    <r>
      <rPr>
        <b/>
        <sz val="11"/>
        <rFont val="Arial"/>
        <family val="2"/>
      </rPr>
      <t xml:space="preserve"> a QUINCE  </t>
    </r>
    <r>
      <rPr>
        <sz val="11"/>
        <rFont val="Arial"/>
        <family val="2"/>
      </rPr>
      <t xml:space="preserve">  genera un impacto </t>
    </r>
    <r>
      <rPr>
        <b/>
        <sz val="11"/>
        <rFont val="Arial"/>
        <family val="2"/>
      </rPr>
      <t>MAYOR.</t>
    </r>
    <r>
      <rPr>
        <sz val="11"/>
        <rFont val="Arial"/>
        <family val="2"/>
      </rPr>
      <t xml:space="preserve"> </t>
    </r>
  </si>
  <si>
    <r>
      <t xml:space="preserve">•  Las respuestas afirmativas con calificación entre </t>
    </r>
    <r>
      <rPr>
        <b/>
        <sz val="11"/>
        <rFont val="Arial"/>
        <family val="2"/>
      </rPr>
      <t>DIECISEIS</t>
    </r>
    <r>
      <rPr>
        <sz val="11"/>
        <rFont val="Arial"/>
        <family val="2"/>
      </rPr>
      <t xml:space="preserve"> a </t>
    </r>
    <r>
      <rPr>
        <b/>
        <sz val="11"/>
        <rFont val="Arial"/>
        <family val="2"/>
      </rPr>
      <t>VENTITRES</t>
    </r>
    <r>
      <rPr>
        <sz val="11"/>
        <rFont val="Arial"/>
        <family val="2"/>
      </rPr>
      <t xml:space="preserve"> genera un impacto </t>
    </r>
    <r>
      <rPr>
        <b/>
        <sz val="11"/>
        <rFont val="Arial"/>
        <family val="2"/>
      </rPr>
      <t xml:space="preserve">CATASTRÓFICO. </t>
    </r>
  </si>
  <si>
    <t>PREVENTIVO</t>
  </si>
  <si>
    <t>Responsable</t>
  </si>
  <si>
    <t xml:space="preserve">Peso  porcentual de la acción preventiva  </t>
  </si>
  <si>
    <t xml:space="preserve">Acción de contingencia ante posible materialización del riesgo </t>
  </si>
  <si>
    <t>Reducir el riesgo</t>
  </si>
  <si>
    <t>Evitar el riesgo</t>
  </si>
  <si>
    <t xml:space="preserve">Matriz calificación y evaluación riesgos institucionales </t>
  </si>
  <si>
    <t xml:space="preserve">Matriz calificación y evaluación riesgos de corrupción </t>
  </si>
  <si>
    <t xml:space="preserve">ANÁLISIS DEL CONTEXTO A PARTIR DE LOS PROCESOS </t>
  </si>
  <si>
    <t xml:space="preserve">A manera de ejemplo se relacionan los procesos y con una "X" se marca el factor que se debe analizar tanto interno como externo </t>
  </si>
  <si>
    <t>Código: DE_FO_02</t>
  </si>
  <si>
    <t>Versión: 11</t>
  </si>
  <si>
    <t>Fecha vigencia: 13/12/2017</t>
  </si>
  <si>
    <t>Omitir un requisito de tipo contractual</t>
  </si>
  <si>
    <t>Corrupción</t>
  </si>
  <si>
    <t>Se refiere a no incorporar requisitos establecidos por la ley  en los pliegos de condiciones</t>
  </si>
  <si>
    <t>Acciones disciplinarias, fiscales, penales y administrativas para al ordenador del gasto y para quien elabore, revise y apruebe y demandas</t>
  </si>
  <si>
    <t xml:space="preserve">Revisión y vistos buenos de los requisitos financieros y técnicos por los respectivos responsables 
</t>
  </si>
  <si>
    <t xml:space="preserve">Manual de contratación y procedimientos modalidades de contratación </t>
  </si>
  <si>
    <t xml:space="preserve">Denunciar el acto de corrupción frente a la instancia que corresponda 
 Tomar las medidas legales correspondientes a la situación detectada.
</t>
  </si>
  <si>
    <t>1. Falta de revisiones previas para identificar la posible omisión de los requisitos</t>
  </si>
  <si>
    <t>Direccionamiento de los procesos de contratación a favor de terceros</t>
  </si>
  <si>
    <t>Se refiere a la elaboración de pliegos de condiciones enfocado a la favorabilidad de uno de los posibles proponentes</t>
  </si>
  <si>
    <t xml:space="preserve">1. Falta de controles en el proceso de selección de los proponentes </t>
  </si>
  <si>
    <t xml:space="preserve">2. No se aplique la normatividad vigente y  las directrices establecidas en el manual de contratación y procedimientos establecidos para las diferentes modalidades de contratación </t>
  </si>
  <si>
    <t xml:space="preserve">Demandas a la entidad
Detrimento patrimonial y fiscal
Sanciones disciplinarias, fiscales y/o penales </t>
  </si>
  <si>
    <t xml:space="preserve">Revisión y vistos buenos de los requisitos financieros y técnicos por los respectivos responsables </t>
  </si>
  <si>
    <t xml:space="preserve">1. Los servidores públicos se atribuyen funciones y  competencias que no le son propias de su cargo.
</t>
  </si>
  <si>
    <t>Da lugar a apertura de investigación disciplinaria
Afecta en los principios de transparencia, objetividad e idoneidad que debe caracterizar a las decisiones que emite la Entidad.
Genera pérdida de credibilidad y confianza en los servidores públicos de la dependencia</t>
  </si>
  <si>
    <t xml:space="preserve">Grupo de Trámites y Evaluación Ambiental </t>
  </si>
  <si>
    <t xml:space="preserve"> Informe de Control a la conformidad del Producto y/o Servicio para Trámites Ambientales.</t>
  </si>
  <si>
    <t>2. Revisar y dejar vistos buenos por parte de los abogados y técnicos que intervienen en la decisión de las solicitudes.</t>
  </si>
  <si>
    <t xml:space="preserve">3. Realizar revisión y control a la conformidad del Producto y/o Servicio para Trámites Ambientales. </t>
  </si>
  <si>
    <t xml:space="preserve">Informe del Control a la conformidad del Producto y/o Servicio </t>
  </si>
  <si>
    <t>Coordinador Grupo de Trámites y Evaluación Ambiental - GTE</t>
  </si>
  <si>
    <t>Tomar las medidas legales ante la instancia  que corresponda, según sea el caso de corrupción</t>
  </si>
  <si>
    <t>Dilación  indebida de los tiempos en el transcurso de los Procesos sancionatorios y Tramites Ambientales.</t>
  </si>
  <si>
    <t xml:space="preserve">1. Desconocimiento de los tiempos que otorga la normatividad, contenida en los procedimientos del Sistema de Gestión de Calidad de la Entidad, que aplica Procesos sancionatorios y Tramites Ambientales. </t>
  </si>
  <si>
    <t>Afecta la elaboración de las actividades y generación de los productos que son competencia de la dependencia.
Genera pérdida de confianza y credibilidad en los servidores públicos y a la vez la reputación y buena imagen de la Entidad</t>
  </si>
  <si>
    <t>Inducción acerca del cumplimiento de los tiempos otorgados por la norma para Procesos Sancionatorios y Trámites Ambientales.</t>
  </si>
  <si>
    <t>Informe de Control a la conformidad del Producto y/o Servicio para Trámites Ambientales.</t>
  </si>
  <si>
    <t>Seguimiento al diligenciamiento del Formato: AMSPNN- 49  y otros para el Cumplimiento a los tiempos para los Trámites Ambientales</t>
  </si>
  <si>
    <t>Formatos de Cumplimiento a los tiempos para los Trámites Ambientales, diligenciados en la contraportada de cada expediente físico</t>
  </si>
  <si>
    <t xml:space="preserve">1. Capacitar periódicamente al equipo de trabajo del GTEA sobre el cumplimiento de los tiempos otorgados por la norma para Procesos Sancionatorios y Trámites Ambientales.
</t>
  </si>
  <si>
    <t xml:space="preserve">2. Realizar la  revisión y control a la conformidad del Producto y/o Servicio para Trámites Ambientales. 
</t>
  </si>
  <si>
    <t xml:space="preserve">
3. Hacer seguimiento al diligenciamiento del Formato: AMSPNN- 49  para el Cumplimiento a los tiempos para los Trámites Ambientales</t>
  </si>
  <si>
    <t xml:space="preserve">1. Estudios previos con vistos buenos de la revisión de  los requisitos  financieros y  técnicos por los respectivos responsables </t>
  </si>
  <si>
    <t xml:space="preserve"> Denunciar el acto de corrupción frente a la instancia que corresponda 
Tomar las medidas legales correspondientes a la situación detectada.
</t>
  </si>
  <si>
    <t xml:space="preserve">Riesgo: No poder ejecutar las funciones misionales y administrativas de las áreas protegidas declaradas. </t>
  </si>
  <si>
    <t>Riesgo: Perdida total o parcial de los bienes de la entidad</t>
  </si>
  <si>
    <t>Riesgo: Construcción de infraestructura no sostenible en el tiempo</t>
  </si>
  <si>
    <t xml:space="preserve">Riesgo: No responder las PQR's en los términos legales establecidos </t>
  </si>
  <si>
    <t xml:space="preserve">Riesgo: Incumplimiento de las directrices  establecidas en el modelo integrado de planeación y gestión </t>
  </si>
  <si>
    <t>Efecto/ Consecuencia</t>
  </si>
  <si>
    <t xml:space="preserve">Implementación de procedimientos de los trámites ambientales.  </t>
  </si>
  <si>
    <t xml:space="preserve">Riesgo: Pérdida de la información  fìsica y digital de la entidad </t>
  </si>
  <si>
    <t xml:space="preserve">Grupo de Contratos y Direcciones Territoriales </t>
  </si>
  <si>
    <t>Grupo de Contratos y Direcciones Territoriales</t>
  </si>
  <si>
    <t>Grupo de Gestión Financiera</t>
  </si>
  <si>
    <t>Grupo de Gestión Financiera - Direcciones Territoriales.</t>
  </si>
  <si>
    <t>Afectar el presupuesto sin el respectivo soporte legal en beneficio propio o a cambio de una retribución económica</t>
  </si>
  <si>
    <t>Hace referencia a realizar un registro presupuestal  sin el soporte legal y sin autorización del ordenador del gasto</t>
  </si>
  <si>
    <t>Detrimento patrimonial</t>
  </si>
  <si>
    <t>Reportar el Grupo de Control Disciplinario Interno</t>
  </si>
  <si>
    <t xml:space="preserve">Extralimitación en el ejercicio de funciones en el otorgamiento de permisos, concesiones, y autorizaciones en las Áreas Protegidas y en el ejercicio de la función sancionatoria. </t>
  </si>
  <si>
    <t>Este riesgo  se refiere a la circunstancia en la cual un servidor público va más allá de las funciones y fines que le otorgan las funciones del cargo o su contrato. Aplica cuando se hace uso discrecional  del poder y el monopolio en la toma de decisiones, lo que resulta funcional a la corrupción.</t>
  </si>
  <si>
    <t xml:space="preserve">Asignación de los trámite  mediante el Gestor Documental ORFEO, lo que permite conocer la trazabilidad de lo actuado.  </t>
  </si>
  <si>
    <t xml:space="preserve">1. Realizar reparto de las solicitudes provenientes de los usuarios a través del gestor documental ORFEO
</t>
  </si>
  <si>
    <t xml:space="preserve">Reporte Orfeo </t>
  </si>
  <si>
    <t xml:space="preserve">2. Las decisiones las toma un solo servidor público en materia de otorgamiento de permisos, concesiones, y autorizaciones en las Áreas Protegidas y en el ejercicio de la función sancionatoria. </t>
  </si>
  <si>
    <t>Actos Administrativos, firmados, fechados y numerados.
Bases de datos de los trámites y permisos sancionatorios</t>
  </si>
  <si>
    <t xml:space="preserve">3. Ausencia o ineficiencia de controles de revisión y supervisión de las decisiones tomadas dentro del otorgamiento de permisos, concesiones, y autorizaciones en las Áreas Protegidas y en el ejercicio de la función sancionatoria. 
</t>
  </si>
  <si>
    <t>Este riesgo, está relacionado con retrasos voluntarios o indebidas por parte de servidores públicos cuando le asiste interés particular de obtener beneficio ilícito originado en el otorgamiento de un permiso, concesión y/o autorización, o proferir decisiones en un proceso sancionatorio.</t>
  </si>
  <si>
    <t xml:space="preserve">Listados de asistencia de capacitación y  reinducción </t>
  </si>
  <si>
    <t xml:space="preserve">2. Ausencia o ineficiencia de controles de revisión y supervisión de las decisiones tomadas dentro del otorgamiento de permisos, concesiones, y autorizaciones en las Áreas Protegidas y en el ejercicio de la función sancionatoria. </t>
  </si>
  <si>
    <t>Funcionarios y/o contratistas que realizan la revisión técnica y financiera en el Nivel Central y Direcciones Territoriales</t>
  </si>
  <si>
    <t>Se registra en el SIIF nación o las facturas o contratos que se encuentren relacionado en el Orfeo</t>
  </si>
  <si>
    <t>Seleccione si el control contrarresta la probabilidad o el impacto</t>
  </si>
  <si>
    <t xml:space="preserve">Fecha de inicio </t>
  </si>
  <si>
    <t xml:space="preserve">1. Estudios previos con vistos buenos de la revisión de  los requisitos  financieros y  técnicos por los respectivos responsables 
</t>
  </si>
  <si>
    <t>Coordinador Grupo de Trámites y Evaluación Ambiental - GTEA</t>
  </si>
  <si>
    <t xml:space="preserve"> Estudios previos con vistos buenos  de la revisión de  los requisitos  financieros y  técnicos por los respectivos responsables  (muestreo)
</t>
  </si>
  <si>
    <t>Estudios previos con vistos buenos  de la revisión de  los requisitos  financieros y  técnicos por los respectivos responsables  (muestreo)</t>
  </si>
  <si>
    <t>1. Realizar el Registro Presupuestal  sin los  documentos legales que soporten el acto administrativo correspondiente</t>
  </si>
  <si>
    <t xml:space="preserve">Relación de registros presupuestales generado en el SISTEMA INTEGRADO DE INFORMACIÓN FINANCIERA SIIF NACIÓN, donde se evidencie el número del acto administrativo y número de radicado en orfeo. 
</t>
  </si>
  <si>
    <t>Lineamiento socializado y seguimiento</t>
  </si>
  <si>
    <t>3. Realizar pagos prepusupestale sin los debidos soportes.</t>
  </si>
  <si>
    <t xml:space="preserve"> Informe de los pagos realizados registrados en Boletin de Caja y Bancos.</t>
  </si>
  <si>
    <t>2. Generar lineamientos respecto al trámite de pagos no presupuestales y realizar el respectivo seguimiento.</t>
  </si>
  <si>
    <t>3. Realizar seguimiento a la gestión de la Tesorería de las DTS.</t>
  </si>
  <si>
    <t>1. Elaborar el Registro Presupuestal del Compromiso, de acuerdo a la lista de chequeo, con base en el acto administrativo remitido al grupo interno de trabajo de Financiera por medio del Gestor Documental ORFEO y adjuntar el Registro presupuestal en el mismo debidamente firmado por el jefe de presupuesto o quien haga sus veces.</t>
  </si>
  <si>
    <t xml:space="preserve">2. Realizar pagos no presupuestales  que no correspondan al beneficiario del pago o de la deducción  sin los soportes correspondientes 
</t>
  </si>
  <si>
    <t>MAPA DE RIESGOS DE CORRUPCIÓN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</si>
</sst>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sz val="9"/>
      <name val="Arial"/>
      <family val="2"/>
    </font>
    <font>
      <b/>
      <sz val="10"/>
      <name val="Arial"/>
      <family val="2"/>
    </font>
    <font>
      <b/>
      <sz val="8"/>
      <name val="Arial"/>
      <family val="2"/>
    </font>
    <font>
      <b/>
      <sz val="11"/>
      <name val="Arial"/>
      <family val="2"/>
    </font>
    <font>
      <sz val="11"/>
      <name val="Arial"/>
      <family val="2"/>
    </font>
    <font>
      <b/>
      <sz val="12"/>
      <name val="Arial"/>
      <family val="2"/>
    </font>
    <font>
      <b/>
      <sz val="16"/>
      <name val="Arial"/>
      <family val="2"/>
    </font>
    <font>
      <sz val="10"/>
      <name val="Arial"/>
      <family val="2"/>
    </font>
    <font>
      <sz val="10"/>
      <name val="Arial"/>
      <family val="2"/>
    </font>
    <font>
      <b/>
      <sz val="11"/>
      <color indexed="8"/>
      <name val="Calibri"/>
      <family val="2"/>
    </font>
    <font>
      <sz val="9"/>
      <color indexed="81"/>
      <name val="Tahoma"/>
      <family val="2"/>
    </font>
    <font>
      <b/>
      <sz val="9"/>
      <name val="Arial"/>
      <family val="2"/>
    </font>
    <font>
      <sz val="11"/>
      <color indexed="81"/>
      <name val="Tahoma"/>
      <family val="2"/>
    </font>
    <font>
      <b/>
      <sz val="11"/>
      <color indexed="81"/>
      <name val="Tahoma"/>
      <family val="2"/>
    </font>
    <font>
      <b/>
      <sz val="10"/>
      <color indexed="81"/>
      <name val="Tahoma"/>
      <family val="2"/>
    </font>
    <font>
      <sz val="12"/>
      <color indexed="81"/>
      <name val="Tahoma"/>
      <family val="2"/>
    </font>
    <font>
      <b/>
      <sz val="12"/>
      <color indexed="81"/>
      <name val="Tahoma"/>
      <family val="2"/>
    </font>
    <font>
      <b/>
      <sz val="14"/>
      <color indexed="81"/>
      <name val="Tahoma"/>
      <family val="2"/>
    </font>
    <font>
      <sz val="14"/>
      <color indexed="81"/>
      <name val="Tahoma"/>
      <family val="2"/>
    </font>
    <font>
      <b/>
      <sz val="16"/>
      <color indexed="81"/>
      <name val="Tahoma"/>
      <family val="2"/>
    </font>
    <font>
      <sz val="14"/>
      <name val="Arial"/>
      <family val="2"/>
    </font>
    <font>
      <sz val="11"/>
      <color theme="1"/>
      <name val="Calibri"/>
      <family val="2"/>
      <scheme val="minor"/>
    </font>
    <font>
      <b/>
      <sz val="11"/>
      <color theme="1"/>
      <name val="Calibri"/>
      <family val="2"/>
      <scheme val="minor"/>
    </font>
    <font>
      <sz val="12"/>
      <name val="Calibri"/>
      <family val="2"/>
      <scheme val="minor"/>
    </font>
    <font>
      <b/>
      <sz val="12"/>
      <name val="Calibri"/>
      <family val="2"/>
      <scheme val="minor"/>
    </font>
    <font>
      <b/>
      <sz val="11"/>
      <name val="Calibri"/>
      <family val="2"/>
      <scheme val="minor"/>
    </font>
    <font>
      <sz val="12"/>
      <color theme="1"/>
      <name val="Calibri"/>
      <family val="2"/>
      <scheme val="minor"/>
    </font>
    <font>
      <sz val="8"/>
      <color rgb="FFFF0000"/>
      <name val="Arial"/>
      <family val="2"/>
    </font>
    <font>
      <b/>
      <sz val="14"/>
      <name val="Calibri"/>
      <family val="2"/>
      <scheme val="minor"/>
    </font>
    <font>
      <b/>
      <sz val="14"/>
      <color theme="1"/>
      <name val="Calibri"/>
      <family val="2"/>
      <scheme val="minor"/>
    </font>
    <font>
      <b/>
      <sz val="11"/>
      <color theme="0"/>
      <name val="Arial"/>
      <family val="2"/>
    </font>
    <font>
      <sz val="11"/>
      <color theme="1"/>
      <name val="Arial"/>
      <family val="2"/>
    </font>
    <font>
      <b/>
      <sz val="11"/>
      <color theme="1"/>
      <name val="Arial"/>
      <family val="2"/>
    </font>
    <font>
      <b/>
      <sz val="16"/>
      <color rgb="FFF47710"/>
      <name val="Calibri"/>
      <family val="2"/>
      <scheme val="minor"/>
    </font>
    <font>
      <b/>
      <sz val="10"/>
      <color theme="0"/>
      <name val="Arial"/>
      <family val="2"/>
    </font>
    <font>
      <b/>
      <sz val="12"/>
      <color theme="1"/>
      <name val="Calibri"/>
      <family val="2"/>
      <scheme val="minor"/>
    </font>
    <font>
      <sz val="8"/>
      <color indexed="81"/>
      <name val="Tahoma"/>
      <family val="2"/>
    </font>
    <font>
      <b/>
      <sz val="8"/>
      <color indexed="81"/>
      <name val="Tahoma"/>
      <family val="2"/>
    </font>
    <font>
      <sz val="10"/>
      <color indexed="81"/>
      <name val="Tahoma"/>
      <family val="2"/>
    </font>
    <font>
      <b/>
      <sz val="13"/>
      <name val="Arial"/>
      <family val="2"/>
    </font>
    <font>
      <b/>
      <u/>
      <sz val="11"/>
      <color indexed="81"/>
      <name val="Tahoma"/>
      <family val="2"/>
    </font>
    <font>
      <sz val="10"/>
      <name val="Arial"/>
      <family val="2"/>
    </font>
  </fonts>
  <fills count="18">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EF720B"/>
        <bgColor indexed="64"/>
      </patternFill>
    </fill>
    <fill>
      <patternFill patternType="solid">
        <fgColor rgb="FFFF00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6"/>
        <bgColor indexed="64"/>
      </patternFill>
    </fill>
    <fill>
      <patternFill patternType="solid">
        <fgColor rgb="FF00B050"/>
        <bgColor indexed="64"/>
      </patternFill>
    </fill>
    <fill>
      <patternFill patternType="solid">
        <fgColor rgb="FF339966"/>
        <bgColor indexed="64"/>
      </patternFill>
    </fill>
    <fill>
      <patternFill patternType="solid">
        <fgColor theme="8" tint="-0.49998474074526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rgb="FFFFFFFF"/>
        <bgColor indexed="64"/>
      </patternFill>
    </fill>
    <fill>
      <patternFill patternType="solid">
        <fgColor rgb="FFFFFFCC"/>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640">
    <xf numFmtId="0" fontId="0" fillId="0" borderId="0"/>
    <xf numFmtId="0" fontId="8" fillId="0" borderId="0"/>
    <xf numFmtId="0" fontId="8" fillId="0" borderId="0"/>
    <xf numFmtId="0" fontId="8"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8" fillId="0" borderId="0"/>
    <xf numFmtId="0" fontId="8" fillId="0" borderId="0"/>
    <xf numFmtId="0" fontId="30" fillId="0" borderId="0"/>
    <xf numFmtId="0" fontId="8" fillId="0" borderId="0"/>
    <xf numFmtId="0" fontId="8" fillId="0" borderId="0"/>
    <xf numFmtId="9" fontId="8"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xf numFmtId="0" fontId="5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312">
    <xf numFmtId="0" fontId="0" fillId="0" borderId="0" xfId="0"/>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0" fillId="0" borderId="1" xfId="0" applyBorder="1"/>
    <xf numFmtId="0" fontId="10" fillId="2" borderId="1" xfId="0" applyFont="1" applyFill="1" applyBorder="1" applyAlignment="1">
      <alignment horizontal="center"/>
    </xf>
    <xf numFmtId="0" fontId="0" fillId="0" borderId="1" xfId="0" applyBorder="1" applyAlignment="1">
      <alignment wrapText="1"/>
    </xf>
    <xf numFmtId="0" fontId="8" fillId="0" borderId="0" xfId="0" applyFont="1" applyBorder="1"/>
    <xf numFmtId="0" fontId="13" fillId="0" borderId="0" xfId="0" applyFont="1"/>
    <xf numFmtId="0" fontId="15" fillId="0" borderId="0" xfId="0" applyFont="1" applyBorder="1" applyAlignment="1">
      <alignment vertical="center"/>
    </xf>
    <xf numFmtId="0" fontId="0" fillId="0" borderId="0" xfId="0" applyBorder="1" applyAlignment="1"/>
    <xf numFmtId="0" fontId="14" fillId="0" borderId="0" xfId="0" applyFont="1" applyBorder="1" applyAlignment="1">
      <alignment vertical="center"/>
    </xf>
    <xf numFmtId="0" fontId="33" fillId="4" borderId="1" xfId="0" applyFont="1" applyFill="1" applyBorder="1" applyAlignment="1" applyProtection="1">
      <alignment horizontal="center" vertical="center" wrapText="1"/>
      <protection locked="0"/>
    </xf>
    <xf numFmtId="0" fontId="33" fillId="5" borderId="1" xfId="0" applyFont="1" applyFill="1" applyBorder="1" applyAlignment="1" applyProtection="1">
      <alignment horizontal="center" vertical="center" wrapText="1"/>
      <protection locked="0"/>
    </xf>
    <xf numFmtId="0" fontId="31" fillId="0" borderId="1" xfId="0" applyFont="1" applyBorder="1" applyAlignment="1">
      <alignment horizontal="center" vertical="center" wrapText="1"/>
    </xf>
    <xf numFmtId="0" fontId="32" fillId="3" borderId="1" xfId="0" applyFont="1" applyFill="1" applyBorder="1" applyAlignment="1" applyProtection="1">
      <alignment horizontal="center" vertical="center" wrapText="1"/>
      <protection locked="0"/>
    </xf>
    <xf numFmtId="0" fontId="0" fillId="3" borderId="1" xfId="0" applyFill="1" applyBorder="1"/>
    <xf numFmtId="0" fontId="0" fillId="9" borderId="1" xfId="0" applyFill="1" applyBorder="1"/>
    <xf numFmtId="0" fontId="9" fillId="0" borderId="1" xfId="0" applyFont="1" applyBorder="1" applyAlignment="1">
      <alignment vertical="top"/>
    </xf>
    <xf numFmtId="0" fontId="9" fillId="0" borderId="1" xfId="0" applyFont="1" applyFill="1" applyBorder="1" applyAlignment="1">
      <alignment vertical="top"/>
    </xf>
    <xf numFmtId="0" fontId="9" fillId="0" borderId="1" xfId="0" applyFont="1" applyBorder="1" applyAlignment="1">
      <alignment wrapText="1"/>
    </xf>
    <xf numFmtId="0" fontId="9" fillId="0" borderId="1" xfId="0" applyFont="1" applyBorder="1" applyAlignment="1">
      <alignment vertical="top" wrapText="1"/>
    </xf>
    <xf numFmtId="0" fontId="9" fillId="0" borderId="1" xfId="0" applyFont="1" applyBorder="1" applyAlignment="1">
      <alignment horizontal="justify" vertical="top" wrapText="1"/>
    </xf>
    <xf numFmtId="0" fontId="7" fillId="0" borderId="11" xfId="0" applyFont="1" applyFill="1" applyBorder="1" applyAlignment="1">
      <alignment horizontal="left" vertical="center" wrapText="1"/>
    </xf>
    <xf numFmtId="0" fontId="8" fillId="0" borderId="0" xfId="0" applyFont="1"/>
    <xf numFmtId="0" fontId="12" fillId="0" borderId="0" xfId="0" applyFont="1" applyBorder="1" applyAlignment="1">
      <alignment vertical="center"/>
    </xf>
    <xf numFmtId="0" fontId="0" fillId="8" borderId="0" xfId="0" applyFill="1" applyBorder="1"/>
    <xf numFmtId="0" fontId="31" fillId="11" borderId="1" xfId="0" applyFont="1" applyFill="1" applyBorder="1" applyAlignment="1">
      <alignment horizontal="center" vertical="center" wrapText="1"/>
    </xf>
    <xf numFmtId="0" fontId="31" fillId="11" borderId="1" xfId="0" applyFont="1" applyFill="1" applyBorder="1" applyAlignment="1">
      <alignment horizontal="justify" vertical="center" wrapText="1"/>
    </xf>
    <xf numFmtId="0" fontId="0" fillId="0" borderId="1" xfId="0" applyBorder="1" applyAlignment="1">
      <alignment horizontal="justify" vertical="center" wrapText="1"/>
    </xf>
    <xf numFmtId="0" fontId="8" fillId="0" borderId="0" xfId="0" applyFont="1" applyAlignment="1">
      <alignment horizontal="center" vertical="center"/>
    </xf>
    <xf numFmtId="0" fontId="31" fillId="0" borderId="1" xfId="0" applyFont="1" applyBorder="1" applyAlignment="1">
      <alignment horizontal="justify" vertical="center" wrapText="1"/>
    </xf>
    <xf numFmtId="0" fontId="30" fillId="0" borderId="1" xfId="0" applyFont="1" applyBorder="1" applyAlignment="1">
      <alignment horizontal="center" vertical="center" wrapText="1"/>
    </xf>
    <xf numFmtId="1" fontId="34" fillId="8" borderId="2" xfId="0" applyNumberFormat="1" applyFont="1" applyFill="1" applyBorder="1" applyAlignment="1">
      <alignment horizontal="right" vertical="center" wrapText="1"/>
    </xf>
    <xf numFmtId="49" fontId="34" fillId="8" borderId="6" xfId="0" applyNumberFormat="1" applyFont="1" applyFill="1" applyBorder="1" applyAlignment="1">
      <alignment vertical="center" wrapText="1"/>
    </xf>
    <xf numFmtId="2" fontId="34" fillId="8" borderId="2" xfId="0" applyNumberFormat="1" applyFont="1" applyFill="1" applyBorder="1" applyAlignment="1">
      <alignment horizontal="right" vertical="center" wrapText="1"/>
    </xf>
    <xf numFmtId="2" fontId="36" fillId="8" borderId="6" xfId="3" applyNumberFormat="1" applyFont="1" applyFill="1" applyBorder="1" applyAlignment="1">
      <alignment horizontal="right" vertical="center" wrapText="1"/>
    </xf>
    <xf numFmtId="2" fontId="11" fillId="8" borderId="6" xfId="3" applyNumberFormat="1" applyFont="1" applyFill="1" applyBorder="1" applyAlignment="1">
      <alignment horizontal="right" vertical="center" wrapText="1"/>
    </xf>
    <xf numFmtId="0" fontId="35" fillId="3" borderId="1" xfId="0" applyFont="1" applyFill="1" applyBorder="1" applyAlignment="1">
      <alignment horizontal="center" vertical="center" wrapText="1"/>
    </xf>
    <xf numFmtId="0" fontId="9" fillId="0" borderId="6" xfId="0" applyFont="1" applyBorder="1" applyAlignment="1">
      <alignment wrapText="1"/>
    </xf>
    <xf numFmtId="0" fontId="9" fillId="0" borderId="6" xfId="0" applyFont="1" applyBorder="1" applyAlignment="1">
      <alignment vertical="top" wrapText="1"/>
    </xf>
    <xf numFmtId="0" fontId="38" fillId="0" borderId="1" xfId="0" applyFont="1" applyBorder="1" applyAlignment="1">
      <alignment horizontal="center" vertical="center" wrapText="1"/>
    </xf>
    <xf numFmtId="0" fontId="37" fillId="0" borderId="1" xfId="0" applyFont="1" applyFill="1" applyBorder="1" applyAlignment="1">
      <alignment vertical="center"/>
    </xf>
    <xf numFmtId="0" fontId="0" fillId="6" borderId="0" xfId="0" applyFill="1"/>
    <xf numFmtId="0" fontId="8" fillId="0" borderId="1" xfId="0" applyFont="1" applyBorder="1"/>
    <xf numFmtId="0" fontId="8" fillId="0" borderId="1" xfId="0" applyFont="1" applyBorder="1" applyAlignment="1">
      <alignment horizontal="center"/>
    </xf>
    <xf numFmtId="0" fontId="20" fillId="13" borderId="6" xfId="0" applyFont="1" applyFill="1" applyBorder="1" applyAlignment="1">
      <alignment horizontal="center" vertical="center"/>
    </xf>
    <xf numFmtId="0" fontId="20" fillId="6" borderId="6" xfId="0" applyFont="1" applyFill="1" applyBorder="1" applyAlignment="1">
      <alignment horizontal="center" vertical="center"/>
    </xf>
    <xf numFmtId="0" fontId="8" fillId="0" borderId="6" xfId="0" applyFont="1" applyBorder="1" applyAlignment="1">
      <alignment horizontal="center"/>
    </xf>
    <xf numFmtId="0" fontId="20" fillId="13" borderId="12" xfId="0" applyFont="1" applyFill="1" applyBorder="1" applyAlignment="1">
      <alignment horizontal="center" vertical="center"/>
    </xf>
    <xf numFmtId="0" fontId="8" fillId="0" borderId="13" xfId="0" applyFont="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9" fillId="0" borderId="19" xfId="0" applyFont="1" applyBorder="1" applyAlignment="1">
      <alignment vertical="top"/>
    </xf>
    <xf numFmtId="0" fontId="9" fillId="0" borderId="19" xfId="0" applyFont="1" applyFill="1" applyBorder="1" applyAlignment="1">
      <alignment vertical="top"/>
    </xf>
    <xf numFmtId="0" fontId="9" fillId="0" borderId="20" xfId="0" applyFont="1" applyFill="1" applyBorder="1" applyAlignment="1">
      <alignment vertical="top"/>
    </xf>
    <xf numFmtId="0" fontId="20" fillId="6" borderId="13" xfId="0" applyFont="1" applyFill="1" applyBorder="1" applyAlignment="1">
      <alignment horizontal="center" vertical="center"/>
    </xf>
    <xf numFmtId="0" fontId="20" fillId="6" borderId="12" xfId="0" applyFont="1" applyFill="1" applyBorder="1" applyAlignment="1">
      <alignment horizontal="center" vertical="center"/>
    </xf>
    <xf numFmtId="0" fontId="0" fillId="0" borderId="16" xfId="0" applyBorder="1"/>
    <xf numFmtId="0" fontId="0" fillId="0" borderId="1" xfId="0" applyBorder="1" applyAlignment="1">
      <alignment horizontal="center"/>
    </xf>
    <xf numFmtId="0" fontId="40" fillId="8" borderId="4" xfId="0" applyFont="1" applyFill="1" applyBorder="1" applyAlignment="1">
      <alignment horizontal="justify" vertical="center" wrapText="1"/>
    </xf>
    <xf numFmtId="0" fontId="40" fillId="8" borderId="1" xfId="0" applyFont="1" applyFill="1" applyBorder="1" applyAlignment="1">
      <alignment horizontal="justify" vertical="center" wrapText="1"/>
    </xf>
    <xf numFmtId="0" fontId="41" fillId="8" borderId="1" xfId="0" applyFont="1" applyFill="1" applyBorder="1" applyAlignment="1">
      <alignment horizontal="justify" vertical="center" wrapText="1"/>
    </xf>
    <xf numFmtId="0" fontId="41" fillId="14" borderId="1" xfId="0" applyFont="1" applyFill="1" applyBorder="1" applyAlignment="1">
      <alignment horizontal="justify" vertical="center" wrapText="1"/>
    </xf>
    <xf numFmtId="0" fontId="31" fillId="14" borderId="1" xfId="0" applyFont="1" applyFill="1" applyBorder="1"/>
    <xf numFmtId="0" fontId="10" fillId="14" borderId="1" xfId="0" applyFont="1" applyFill="1" applyBorder="1" applyAlignment="1">
      <alignment horizontal="center"/>
    </xf>
    <xf numFmtId="0" fontId="31" fillId="14" borderId="1" xfId="0" applyFont="1" applyFill="1" applyBorder="1" applyAlignment="1">
      <alignment horizontal="center"/>
    </xf>
    <xf numFmtId="0" fontId="29" fillId="8" borderId="0" xfId="0" applyFont="1" applyFill="1" applyBorder="1" applyAlignment="1">
      <alignment horizontal="center"/>
    </xf>
    <xf numFmtId="0" fontId="10" fillId="0" borderId="0" xfId="0" applyFont="1" applyAlignment="1">
      <alignment horizontal="center"/>
    </xf>
    <xf numFmtId="0" fontId="8" fillId="9" borderId="1" xfId="0" applyFont="1" applyFill="1" applyBorder="1"/>
    <xf numFmtId="0" fontId="8" fillId="3" borderId="1" xfId="0" applyFont="1" applyFill="1" applyBorder="1"/>
    <xf numFmtId="0" fontId="10" fillId="14" borderId="1" xfId="0" applyFont="1" applyFill="1" applyBorder="1" applyAlignment="1">
      <alignment horizontal="center"/>
    </xf>
    <xf numFmtId="0" fontId="10" fillId="14" borderId="1" xfId="0" applyFont="1" applyFill="1" applyBorder="1" applyAlignment="1"/>
    <xf numFmtId="0" fontId="37" fillId="0" borderId="1" xfId="0" applyFont="1" applyBorder="1" applyAlignment="1">
      <alignment horizontal="center" vertical="center"/>
    </xf>
    <xf numFmtId="0" fontId="35" fillId="10" borderId="1" xfId="0" applyFont="1" applyFill="1" applyBorder="1" applyAlignment="1">
      <alignment horizontal="center" vertical="center" wrapText="1"/>
    </xf>
    <xf numFmtId="0" fontId="8" fillId="0" borderId="14" xfId="0" applyFont="1" applyBorder="1"/>
    <xf numFmtId="0" fontId="8" fillId="0" borderId="16" xfId="0" applyFont="1" applyBorder="1"/>
    <xf numFmtId="0" fontId="8" fillId="0" borderId="17" xfId="0" applyFont="1" applyBorder="1"/>
    <xf numFmtId="0" fontId="8" fillId="0" borderId="0" xfId="1"/>
    <xf numFmtId="0" fontId="10" fillId="14" borderId="1" xfId="1" applyFont="1" applyFill="1" applyBorder="1" applyAlignment="1"/>
    <xf numFmtId="0" fontId="10" fillId="14" borderId="1" xfId="1" applyFont="1" applyFill="1" applyBorder="1" applyAlignment="1">
      <alignment horizontal="center"/>
    </xf>
    <xf numFmtId="0" fontId="41" fillId="14" borderId="1" xfId="1" applyFont="1" applyFill="1" applyBorder="1" applyAlignment="1">
      <alignment horizontal="justify" vertical="center" wrapText="1"/>
    </xf>
    <xf numFmtId="0" fontId="41" fillId="8" borderId="1" xfId="1" applyFont="1" applyFill="1" applyBorder="1" applyAlignment="1">
      <alignment horizontal="justify" vertical="center" wrapText="1"/>
    </xf>
    <xf numFmtId="0" fontId="8" fillId="0" borderId="1" xfId="1" applyFont="1" applyBorder="1" applyAlignment="1">
      <alignment horizontal="center"/>
    </xf>
    <xf numFmtId="0" fontId="8" fillId="0" borderId="1" xfId="1" applyBorder="1" applyAlignment="1">
      <alignment horizontal="center"/>
    </xf>
    <xf numFmtId="0" fontId="40" fillId="8" borderId="1" xfId="1" applyFont="1" applyFill="1" applyBorder="1" applyAlignment="1">
      <alignment horizontal="justify" vertical="center" wrapText="1"/>
    </xf>
    <xf numFmtId="0" fontId="40" fillId="8" borderId="4" xfId="1" applyFont="1" applyFill="1" applyBorder="1" applyAlignment="1">
      <alignment horizontal="justify" vertical="center" wrapText="1"/>
    </xf>
    <xf numFmtId="0" fontId="31" fillId="14" borderId="1" xfId="1" applyFont="1" applyFill="1" applyBorder="1" applyAlignment="1">
      <alignment horizontal="center"/>
    </xf>
    <xf numFmtId="0" fontId="31" fillId="14" borderId="1" xfId="1" applyFont="1" applyFill="1" applyBorder="1"/>
    <xf numFmtId="0" fontId="29" fillId="8" borderId="0" xfId="1" applyFont="1" applyFill="1" applyBorder="1" applyAlignment="1">
      <alignment horizontal="center"/>
    </xf>
    <xf numFmtId="0" fontId="10" fillId="14" borderId="1" xfId="0" applyFont="1" applyFill="1" applyBorder="1" applyAlignment="1">
      <alignment horizontal="center"/>
    </xf>
    <xf numFmtId="0" fontId="0" fillId="0" borderId="1" xfId="0" applyBorder="1" applyAlignment="1">
      <alignment horizontal="center"/>
    </xf>
    <xf numFmtId="0" fontId="13" fillId="0" borderId="0" xfId="0" applyFont="1" applyBorder="1" applyAlignment="1" applyProtection="1"/>
    <xf numFmtId="0" fontId="12" fillId="0" borderId="0" xfId="0" applyFont="1" applyBorder="1" applyAlignment="1" applyProtection="1">
      <alignment vertical="center"/>
    </xf>
    <xf numFmtId="0" fontId="12" fillId="0" borderId="0" xfId="0" applyFont="1" applyBorder="1" applyAlignment="1" applyProtection="1">
      <alignment horizontal="justify" vertical="center"/>
    </xf>
    <xf numFmtId="0" fontId="13" fillId="0" borderId="0" xfId="0" applyFont="1" applyBorder="1" applyAlignment="1" applyProtection="1">
      <alignment horizontal="justify"/>
    </xf>
    <xf numFmtId="0" fontId="39" fillId="12" borderId="1" xfId="0" applyFont="1" applyFill="1" applyBorder="1" applyAlignment="1" applyProtection="1">
      <alignment vertical="center" wrapText="1"/>
    </xf>
    <xf numFmtId="0" fontId="39" fillId="12" borderId="1" xfId="0" applyFont="1" applyFill="1" applyBorder="1" applyAlignment="1" applyProtection="1">
      <alignment horizontal="center" vertical="center" wrapText="1"/>
    </xf>
    <xf numFmtId="0" fontId="39" fillId="12" borderId="1" xfId="1" applyFont="1" applyFill="1" applyBorder="1" applyAlignment="1" applyProtection="1">
      <alignment vertical="center" wrapText="1"/>
    </xf>
    <xf numFmtId="0" fontId="39" fillId="12" borderId="1" xfId="1" applyFont="1" applyFill="1" applyBorder="1" applyAlignment="1" applyProtection="1">
      <alignment horizontal="center" vertical="center" wrapText="1"/>
    </xf>
    <xf numFmtId="0" fontId="39" fillId="12" borderId="1" xfId="0" applyFont="1" applyFill="1" applyBorder="1" applyAlignment="1" applyProtection="1">
      <alignment horizontal="left" vertical="center" wrapText="1" indent="1"/>
    </xf>
    <xf numFmtId="0" fontId="13" fillId="0" borderId="0" xfId="0" applyFont="1" applyBorder="1" applyProtection="1"/>
    <xf numFmtId="0" fontId="13" fillId="0" borderId="1" xfId="0" applyFont="1" applyBorder="1" applyAlignment="1" applyProtection="1">
      <alignment horizontal="center" vertical="center" wrapText="1"/>
    </xf>
    <xf numFmtId="0" fontId="13" fillId="0" borderId="1" xfId="0" applyFont="1" applyFill="1" applyBorder="1" applyAlignment="1" applyProtection="1">
      <alignment horizontal="justify" vertical="top" wrapText="1"/>
    </xf>
    <xf numFmtId="0" fontId="13" fillId="0" borderId="1" xfId="0" applyFont="1" applyBorder="1" applyAlignment="1" applyProtection="1">
      <alignment vertical="center" wrapText="1"/>
    </xf>
    <xf numFmtId="0" fontId="13" fillId="0" borderId="1" xfId="0" applyFont="1" applyBorder="1" applyAlignment="1" applyProtection="1">
      <alignment horizontal="justify" vertical="top" wrapText="1"/>
    </xf>
    <xf numFmtId="0" fontId="13" fillId="0" borderId="1" xfId="0" applyFont="1" applyFill="1" applyBorder="1" applyAlignment="1" applyProtection="1">
      <alignment horizontal="center" vertical="center" wrapText="1"/>
    </xf>
    <xf numFmtId="0" fontId="13" fillId="0" borderId="1" xfId="0" applyFont="1" applyBorder="1" applyAlignment="1" applyProtection="1">
      <alignment horizontal="center" vertical="center"/>
    </xf>
    <xf numFmtId="0" fontId="13" fillId="8" borderId="1" xfId="3"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xf>
    <xf numFmtId="10" fontId="13" fillId="0" borderId="1" xfId="0" applyNumberFormat="1" applyFont="1" applyBorder="1" applyAlignment="1" applyProtection="1">
      <alignment horizontal="justify" vertical="top" wrapText="1"/>
    </xf>
    <xf numFmtId="9" fontId="13" fillId="0" borderId="1" xfId="0" applyNumberFormat="1" applyFont="1" applyBorder="1" applyAlignment="1" applyProtection="1">
      <alignment horizontal="center" vertical="top"/>
    </xf>
    <xf numFmtId="14" fontId="13" fillId="0" borderId="1" xfId="0" applyNumberFormat="1" applyFont="1" applyBorder="1" applyAlignment="1" applyProtection="1">
      <alignment horizontal="justify" vertical="top"/>
    </xf>
    <xf numFmtId="0" fontId="13" fillId="0" borderId="1" xfId="0" applyFont="1" applyBorder="1" applyProtection="1"/>
    <xf numFmtId="0" fontId="13" fillId="0" borderId="1" xfId="0" applyFont="1" applyFill="1" applyBorder="1" applyAlignment="1" applyProtection="1">
      <alignment vertical="top" wrapText="1"/>
    </xf>
    <xf numFmtId="0" fontId="13" fillId="0" borderId="1" xfId="0" applyFont="1" applyFill="1" applyBorder="1" applyAlignment="1" applyProtection="1">
      <alignment horizontal="justify" vertical="center" wrapText="1"/>
    </xf>
    <xf numFmtId="0" fontId="13" fillId="0" borderId="1" xfId="0" applyFont="1" applyBorder="1" applyAlignment="1" applyProtection="1">
      <alignment horizontal="justify" vertical="top"/>
    </xf>
    <xf numFmtId="0" fontId="13" fillId="0" borderId="1" xfId="0" applyFont="1" applyFill="1" applyBorder="1" applyAlignment="1" applyProtection="1">
      <alignment vertical="center" wrapText="1"/>
    </xf>
    <xf numFmtId="0" fontId="13" fillId="0" borderId="1" xfId="0" applyFont="1" applyFill="1" applyBorder="1" applyAlignment="1" applyProtection="1">
      <alignment vertical="center"/>
    </xf>
    <xf numFmtId="0" fontId="13" fillId="0" borderId="1" xfId="0" applyFont="1" applyBorder="1" applyAlignment="1" applyProtection="1">
      <alignment vertical="top" wrapText="1"/>
    </xf>
    <xf numFmtId="0" fontId="13" fillId="0" borderId="1" xfId="0" applyFont="1" applyBorder="1" applyAlignment="1" applyProtection="1">
      <alignment vertical="top"/>
    </xf>
    <xf numFmtId="14" fontId="13" fillId="0" borderId="1" xfId="0" applyNumberFormat="1" applyFont="1" applyBorder="1" applyAlignment="1" applyProtection="1">
      <alignment vertical="top"/>
    </xf>
    <xf numFmtId="0" fontId="13" fillId="0" borderId="1" xfId="1" applyFont="1" applyFill="1" applyBorder="1" applyAlignment="1" applyProtection="1">
      <alignment horizontal="justify" vertical="top" wrapText="1"/>
    </xf>
    <xf numFmtId="0" fontId="13" fillId="0" borderId="1" xfId="1" applyFont="1" applyFill="1" applyBorder="1" applyAlignment="1" applyProtection="1">
      <alignment vertical="top" wrapText="1"/>
    </xf>
    <xf numFmtId="0" fontId="13" fillId="0" borderId="1" xfId="0" applyFont="1" applyBorder="1" applyAlignment="1" applyProtection="1">
      <alignment vertical="center"/>
    </xf>
    <xf numFmtId="0" fontId="13" fillId="8" borderId="1" xfId="3" applyFont="1" applyFill="1" applyBorder="1" applyAlignment="1" applyProtection="1">
      <alignment vertical="center" wrapText="1"/>
    </xf>
    <xf numFmtId="10" fontId="13" fillId="0" borderId="1" xfId="0" applyNumberFormat="1" applyFont="1" applyBorder="1" applyAlignment="1" applyProtection="1">
      <alignment vertical="top" wrapText="1"/>
    </xf>
    <xf numFmtId="9" fontId="13" fillId="0" borderId="1" xfId="87" applyFont="1" applyBorder="1" applyAlignment="1" applyProtection="1">
      <alignment horizontal="center" vertical="top"/>
    </xf>
    <xf numFmtId="0" fontId="13" fillId="0" borderId="1" xfId="0" applyFont="1" applyFill="1" applyBorder="1" applyAlignment="1" applyProtection="1">
      <alignment horizontal="justify" vertical="top"/>
    </xf>
    <xf numFmtId="0" fontId="13" fillId="0" borderId="1" xfId="0" applyFont="1" applyFill="1" applyBorder="1" applyAlignment="1" applyProtection="1">
      <alignment vertical="top"/>
    </xf>
    <xf numFmtId="0" fontId="13" fillId="0" borderId="0" xfId="0" applyFont="1" applyProtection="1"/>
    <xf numFmtId="0" fontId="13" fillId="0" borderId="0" xfId="0" applyFont="1" applyAlignment="1" applyProtection="1">
      <alignment horizontal="justify"/>
    </xf>
    <xf numFmtId="0" fontId="13" fillId="0" borderId="1" xfId="0" applyFont="1" applyFill="1" applyBorder="1" applyAlignment="1" applyProtection="1">
      <alignment horizontal="left" vertical="center" wrapText="1"/>
    </xf>
    <xf numFmtId="0" fontId="13" fillId="8" borderId="1" xfId="3" applyFont="1" applyFill="1" applyBorder="1" applyAlignment="1" applyProtection="1">
      <alignment horizontal="center" vertical="center" wrapText="1"/>
    </xf>
    <xf numFmtId="0" fontId="13" fillId="0" borderId="1" xfId="0" applyFont="1" applyBorder="1" applyAlignment="1" applyProtection="1">
      <alignment horizontal="justify" vertical="top" wrapText="1"/>
    </xf>
    <xf numFmtId="0" fontId="13" fillId="0" borderId="1" xfId="0" applyFont="1" applyBorder="1" applyAlignment="1" applyProtection="1">
      <alignment horizontal="center" vertical="center" wrapText="1"/>
    </xf>
    <xf numFmtId="0" fontId="13" fillId="8" borderId="1" xfId="3" applyFont="1" applyFill="1" applyBorder="1" applyAlignment="1" applyProtection="1">
      <alignment horizontal="center" vertical="center" wrapText="1"/>
    </xf>
    <xf numFmtId="0" fontId="13" fillId="0" borderId="1" xfId="0" applyFont="1" applyBorder="1" applyAlignment="1" applyProtection="1">
      <alignment horizontal="justify" vertical="top" wrapText="1"/>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justify" vertical="top" wrapText="1"/>
    </xf>
    <xf numFmtId="14" fontId="13" fillId="0" borderId="1" xfId="0" applyNumberFormat="1" applyFont="1" applyBorder="1" applyAlignment="1" applyProtection="1">
      <alignment horizontal="justify" vertical="top"/>
    </xf>
    <xf numFmtId="0" fontId="13" fillId="0" borderId="1" xfId="0" applyFont="1" applyBorder="1" applyAlignment="1" applyProtection="1">
      <alignment horizontal="justify" vertical="top" wrapText="1"/>
    </xf>
    <xf numFmtId="0" fontId="13" fillId="0" borderId="1" xfId="0" applyFont="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2" fillId="8" borderId="1" xfId="0" applyFont="1" applyFill="1" applyBorder="1" applyAlignment="1" applyProtection="1">
      <alignment horizontal="center" vertical="center"/>
      <protection hidden="1"/>
    </xf>
    <xf numFmtId="0" fontId="13" fillId="0" borderId="1" xfId="0" applyFont="1" applyBorder="1" applyAlignment="1" applyProtection="1">
      <alignment horizontal="center" vertical="center"/>
    </xf>
    <xf numFmtId="14" fontId="13" fillId="0" borderId="1" xfId="0" applyNumberFormat="1" applyFont="1" applyBorder="1" applyAlignment="1" applyProtection="1">
      <alignment horizontal="justify" vertical="top"/>
    </xf>
    <xf numFmtId="0" fontId="10" fillId="2" borderId="1" xfId="0" applyFont="1" applyFill="1" applyBorder="1" applyAlignment="1">
      <alignment horizontal="center"/>
    </xf>
    <xf numFmtId="0" fontId="9" fillId="0" borderId="1" xfId="0" applyFont="1" applyFill="1" applyBorder="1" applyAlignment="1">
      <alignment horizontal="justify" vertical="top" wrapText="1"/>
    </xf>
    <xf numFmtId="0" fontId="37" fillId="0" borderId="1" xfId="0" applyFont="1" applyBorder="1" applyAlignment="1">
      <alignment horizontal="center" vertical="center"/>
    </xf>
    <xf numFmtId="0" fontId="42" fillId="0" borderId="1" xfId="0" applyFont="1" applyBorder="1" applyAlignment="1">
      <alignment horizontal="center"/>
    </xf>
    <xf numFmtId="0" fontId="48" fillId="0" borderId="24" xfId="0" applyFont="1" applyBorder="1" applyAlignment="1">
      <alignment horizontal="center"/>
    </xf>
    <xf numFmtId="0" fontId="20" fillId="13" borderId="38" xfId="0" applyFont="1" applyFill="1" applyBorder="1" applyAlignment="1">
      <alignment horizontal="center" vertical="center"/>
    </xf>
    <xf numFmtId="0" fontId="20" fillId="13" borderId="36" xfId="0" applyFont="1" applyFill="1" applyBorder="1" applyAlignment="1">
      <alignment horizontal="center" vertical="center"/>
    </xf>
    <xf numFmtId="0" fontId="20" fillId="13" borderId="40" xfId="0" applyFont="1" applyFill="1" applyBorder="1" applyAlignment="1">
      <alignment horizontal="center" vertical="center"/>
    </xf>
    <xf numFmtId="0" fontId="20" fillId="13" borderId="38" xfId="0" applyFont="1" applyFill="1" applyBorder="1" applyAlignment="1">
      <alignment horizontal="center" vertical="center" wrapText="1"/>
    </xf>
    <xf numFmtId="0" fontId="20" fillId="13" borderId="36" xfId="0" applyFont="1" applyFill="1" applyBorder="1" applyAlignment="1">
      <alignment horizontal="center" vertical="center" wrapText="1"/>
    </xf>
    <xf numFmtId="0" fontId="20" fillId="13" borderId="40" xfId="0" applyFont="1" applyFill="1" applyBorder="1" applyAlignment="1">
      <alignment horizontal="center" vertical="center" wrapText="1"/>
    </xf>
    <xf numFmtId="0" fontId="10" fillId="7" borderId="2" xfId="0" applyFont="1" applyFill="1" applyBorder="1" applyAlignment="1">
      <alignment horizontal="center"/>
    </xf>
    <xf numFmtId="0" fontId="10" fillId="7" borderId="22" xfId="0" applyFont="1" applyFill="1" applyBorder="1" applyAlignment="1">
      <alignment horizontal="center"/>
    </xf>
    <xf numFmtId="0" fontId="10" fillId="7" borderId="6" xfId="0" applyFont="1" applyFill="1" applyBorder="1" applyAlignment="1">
      <alignment horizontal="center"/>
    </xf>
    <xf numFmtId="0" fontId="8" fillId="0" borderId="0" xfId="0" applyFont="1" applyAlignment="1">
      <alignment horizontal="left"/>
    </xf>
    <xf numFmtId="0" fontId="8" fillId="0" borderId="35" xfId="0" applyFont="1" applyBorder="1" applyAlignment="1">
      <alignment horizontal="left"/>
    </xf>
    <xf numFmtId="0" fontId="20" fillId="6" borderId="33" xfId="0" applyFont="1" applyFill="1" applyBorder="1" applyAlignment="1">
      <alignment horizontal="center" vertical="center" wrapText="1"/>
    </xf>
    <xf numFmtId="0" fontId="20" fillId="6" borderId="34" xfId="0" applyFont="1" applyFill="1" applyBorder="1" applyAlignment="1">
      <alignment horizontal="center" vertical="center" wrapText="1"/>
    </xf>
    <xf numFmtId="0" fontId="10" fillId="6" borderId="29" xfId="0" applyFont="1" applyFill="1" applyBorder="1" applyAlignment="1">
      <alignment horizontal="center"/>
    </xf>
    <xf numFmtId="0" fontId="10" fillId="6" borderId="30" xfId="0" applyFont="1" applyFill="1" applyBorder="1" applyAlignment="1">
      <alignment horizontal="center"/>
    </xf>
    <xf numFmtId="0" fontId="10" fillId="6" borderId="31" xfId="0" applyFont="1" applyFill="1" applyBorder="1" applyAlignment="1">
      <alignment horizontal="center"/>
    </xf>
    <xf numFmtId="0" fontId="20" fillId="6" borderId="38" xfId="0" applyFont="1" applyFill="1" applyBorder="1" applyAlignment="1">
      <alignment horizontal="center" vertical="center"/>
    </xf>
    <xf numFmtId="0" fontId="20" fillId="6" borderId="36" xfId="0" applyFont="1" applyFill="1" applyBorder="1" applyAlignment="1">
      <alignment horizontal="center" vertical="center"/>
    </xf>
    <xf numFmtId="0" fontId="20" fillId="6" borderId="40" xfId="0" applyFont="1" applyFill="1" applyBorder="1" applyAlignment="1">
      <alignment horizontal="center" vertical="center"/>
    </xf>
    <xf numFmtId="0" fontId="20" fillId="6" borderId="38" xfId="0" applyFont="1" applyFill="1" applyBorder="1" applyAlignment="1">
      <alignment horizontal="center" vertical="center" wrapText="1"/>
    </xf>
    <xf numFmtId="0" fontId="20" fillId="6" borderId="36" xfId="0" applyFont="1" applyFill="1" applyBorder="1" applyAlignment="1">
      <alignment horizontal="center" vertical="center" wrapText="1"/>
    </xf>
    <xf numFmtId="0" fontId="20" fillId="6" borderId="40" xfId="0" applyFont="1" applyFill="1" applyBorder="1" applyAlignment="1">
      <alignment horizontal="center" vertical="center" wrapText="1"/>
    </xf>
    <xf numFmtId="0" fontId="10" fillId="7" borderId="41" xfId="0" applyFont="1" applyFill="1" applyBorder="1" applyAlignment="1">
      <alignment horizontal="center" vertical="center"/>
    </xf>
    <xf numFmtId="0" fontId="10" fillId="7" borderId="42" xfId="0" applyFont="1" applyFill="1" applyBorder="1" applyAlignment="1">
      <alignment horizontal="center" vertical="center"/>
    </xf>
    <xf numFmtId="0" fontId="10" fillId="7" borderId="43" xfId="0" applyFont="1" applyFill="1" applyBorder="1" applyAlignment="1">
      <alignment horizontal="center" vertical="center"/>
    </xf>
    <xf numFmtId="0" fontId="20" fillId="6" borderId="44" xfId="0" applyFont="1" applyFill="1" applyBorder="1" applyAlignment="1">
      <alignment horizontal="center" vertical="center"/>
    </xf>
    <xf numFmtId="0" fontId="10" fillId="13" borderId="45" xfId="0" applyFont="1" applyFill="1" applyBorder="1" applyAlignment="1">
      <alignment horizontal="center"/>
    </xf>
    <xf numFmtId="0" fontId="10" fillId="13" borderId="46" xfId="0" applyFont="1" applyFill="1" applyBorder="1" applyAlignment="1">
      <alignment horizontal="center"/>
    </xf>
    <xf numFmtId="0" fontId="10" fillId="13" borderId="47" xfId="0" applyFont="1" applyFill="1" applyBorder="1" applyAlignment="1">
      <alignment horizontal="center"/>
    </xf>
    <xf numFmtId="0" fontId="20" fillId="13" borderId="39" xfId="0" applyFont="1" applyFill="1" applyBorder="1" applyAlignment="1">
      <alignment horizontal="center" vertical="center" wrapText="1"/>
    </xf>
    <xf numFmtId="0" fontId="10" fillId="0" borderId="2" xfId="1" applyFont="1" applyBorder="1" applyAlignment="1">
      <alignment horizontal="center"/>
    </xf>
    <xf numFmtId="0" fontId="10" fillId="0" borderId="6" xfId="1" applyFont="1" applyBorder="1" applyAlignment="1">
      <alignment horizontal="center"/>
    </xf>
    <xf numFmtId="0" fontId="13" fillId="13" borderId="32" xfId="1" applyFont="1" applyFill="1" applyBorder="1" applyAlignment="1">
      <alignment horizontal="left" wrapText="1"/>
    </xf>
    <xf numFmtId="0" fontId="13" fillId="13" borderId="33" xfId="1" applyFont="1" applyFill="1" applyBorder="1" applyAlignment="1">
      <alignment horizontal="left" wrapText="1"/>
    </xf>
    <xf numFmtId="0" fontId="13" fillId="13" borderId="34" xfId="1" applyFont="1" applyFill="1" applyBorder="1" applyAlignment="1">
      <alignment horizontal="left" wrapText="1"/>
    </xf>
    <xf numFmtId="0" fontId="13" fillId="13" borderId="13" xfId="1" applyFont="1" applyFill="1" applyBorder="1" applyAlignment="1">
      <alignment horizontal="left" wrapText="1"/>
    </xf>
    <xf numFmtId="0" fontId="13" fillId="13" borderId="1" xfId="1" applyFont="1" applyFill="1" applyBorder="1" applyAlignment="1">
      <alignment horizontal="left" wrapText="1"/>
    </xf>
    <xf numFmtId="0" fontId="13" fillId="13" borderId="14" xfId="1" applyFont="1" applyFill="1" applyBorder="1" applyAlignment="1">
      <alignment horizontal="left" wrapText="1"/>
    </xf>
    <xf numFmtId="0" fontId="13" fillId="13" borderId="27" xfId="1" applyFont="1" applyFill="1" applyBorder="1" applyAlignment="1">
      <alignment horizontal="left" wrapText="1"/>
    </xf>
    <xf numFmtId="0" fontId="13" fillId="13" borderId="35" xfId="1" applyFont="1" applyFill="1" applyBorder="1" applyAlignment="1">
      <alignment horizontal="left" wrapText="1"/>
    </xf>
    <xf numFmtId="0" fontId="13" fillId="13" borderId="28" xfId="1" applyFont="1" applyFill="1" applyBorder="1" applyAlignment="1">
      <alignment horizontal="left" wrapText="1"/>
    </xf>
    <xf numFmtId="0" fontId="29" fillId="14" borderId="29" xfId="1" applyFont="1" applyFill="1" applyBorder="1" applyAlignment="1">
      <alignment horizontal="center"/>
    </xf>
    <xf numFmtId="0" fontId="29" fillId="14" borderId="30" xfId="1" applyFont="1" applyFill="1" applyBorder="1" applyAlignment="1">
      <alignment horizontal="center"/>
    </xf>
    <xf numFmtId="0" fontId="29" fillId="14" borderId="31" xfId="1" applyFont="1" applyFill="1" applyBorder="1" applyAlignment="1">
      <alignment horizontal="center"/>
    </xf>
    <xf numFmtId="0" fontId="29" fillId="8" borderId="29" xfId="1" applyFont="1" applyFill="1" applyBorder="1" applyAlignment="1">
      <alignment horizontal="left"/>
    </xf>
    <xf numFmtId="0" fontId="29" fillId="8" borderId="30" xfId="1" applyFont="1" applyFill="1" applyBorder="1" applyAlignment="1">
      <alignment horizontal="left"/>
    </xf>
    <xf numFmtId="0" fontId="29" fillId="8" borderId="31" xfId="1" applyFont="1" applyFill="1" applyBorder="1" applyAlignment="1">
      <alignment horizontal="left"/>
    </xf>
    <xf numFmtId="0" fontId="8" fillId="0" borderId="24" xfId="1" applyFont="1" applyBorder="1" applyAlignment="1">
      <alignment horizontal="center"/>
    </xf>
    <xf numFmtId="0" fontId="10" fillId="14" borderId="1" xfId="1" applyFont="1" applyFill="1" applyBorder="1" applyAlignment="1">
      <alignment horizontal="center"/>
    </xf>
    <xf numFmtId="0" fontId="10" fillId="0" borderId="1" xfId="1" applyFont="1" applyBorder="1" applyAlignment="1">
      <alignment horizontal="center"/>
    </xf>
    <xf numFmtId="0" fontId="29" fillId="8" borderId="29" xfId="1" applyFont="1" applyFill="1" applyBorder="1" applyAlignment="1">
      <alignment horizontal="justify" vertical="justify"/>
    </xf>
    <xf numFmtId="0" fontId="29" fillId="8" borderId="30" xfId="1" applyFont="1" applyFill="1" applyBorder="1" applyAlignment="1">
      <alignment horizontal="justify" vertical="justify"/>
    </xf>
    <xf numFmtId="0" fontId="29" fillId="8" borderId="31" xfId="1" applyFont="1" applyFill="1" applyBorder="1" applyAlignment="1">
      <alignment horizontal="justify" vertical="justify"/>
    </xf>
    <xf numFmtId="0" fontId="10" fillId="11" borderId="1" xfId="0" applyFont="1" applyFill="1" applyBorder="1" applyAlignment="1">
      <alignment horizontal="left" vertical="center"/>
    </xf>
    <xf numFmtId="0" fontId="8" fillId="0" borderId="1" xfId="0" applyFont="1" applyBorder="1" applyAlignment="1">
      <alignment horizontal="center" vertical="center"/>
    </xf>
    <xf numFmtId="0" fontId="0" fillId="0" borderId="1" xfId="0" applyBorder="1" applyAlignment="1">
      <alignment horizontal="center" vertical="center"/>
    </xf>
    <xf numFmtId="0" fontId="31" fillId="11" borderId="2" xfId="0" applyFont="1" applyFill="1" applyBorder="1" applyAlignment="1">
      <alignment horizontal="center" vertical="center" wrapText="1"/>
    </xf>
    <xf numFmtId="0" fontId="31" fillId="11" borderId="6" xfId="0" applyFont="1" applyFill="1" applyBorder="1" applyAlignment="1">
      <alignment horizontal="center" vertical="center" wrapText="1"/>
    </xf>
    <xf numFmtId="0" fontId="31" fillId="11" borderId="1" xfId="0" applyFont="1" applyFill="1" applyBorder="1" applyAlignment="1">
      <alignment horizontal="center" vertical="center" wrapText="1"/>
    </xf>
    <xf numFmtId="0" fontId="44" fillId="16" borderId="1" xfId="0" applyFont="1" applyFill="1" applyBorder="1" applyAlignment="1">
      <alignment horizontal="center"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horizontal="justify" vertical="center" wrapText="1"/>
    </xf>
    <xf numFmtId="0" fontId="0" fillId="0" borderId="6" xfId="0" applyBorder="1" applyAlignment="1">
      <alignment horizontal="justify" vertical="center" wrapText="1"/>
    </xf>
    <xf numFmtId="0" fontId="34" fillId="8" borderId="2" xfId="0" applyFont="1" applyFill="1" applyBorder="1" applyAlignment="1">
      <alignment horizontal="center" vertical="center" wrapText="1"/>
    </xf>
    <xf numFmtId="0" fontId="34" fillId="8" borderId="6" xfId="0" applyFont="1" applyFill="1" applyBorder="1" applyAlignment="1">
      <alignment horizontal="center" vertical="center" wrapText="1"/>
    </xf>
    <xf numFmtId="0" fontId="10" fillId="17" borderId="2" xfId="0" applyFont="1" applyFill="1" applyBorder="1" applyAlignment="1">
      <alignment horizontal="left" vertical="center" wrapText="1"/>
    </xf>
    <xf numFmtId="0" fontId="10" fillId="17" borderId="6" xfId="0" applyFont="1" applyFill="1" applyBorder="1" applyAlignment="1">
      <alignment horizontal="left" vertical="center" wrapText="1"/>
    </xf>
    <xf numFmtId="0" fontId="31" fillId="0" borderId="2" xfId="0" applyFont="1" applyBorder="1" applyAlignment="1">
      <alignment horizontal="center" vertical="center" wrapText="1"/>
    </xf>
    <xf numFmtId="0" fontId="31" fillId="0" borderId="6" xfId="0" applyFont="1" applyBorder="1" applyAlignment="1">
      <alignment horizontal="center" vertical="center" wrapText="1"/>
    </xf>
    <xf numFmtId="0" fontId="43" fillId="11" borderId="2" xfId="0" applyFont="1" applyFill="1" applyBorder="1" applyAlignment="1">
      <alignment horizontal="left" vertical="center" wrapText="1"/>
    </xf>
    <xf numFmtId="0" fontId="43" fillId="11" borderId="6" xfId="0" applyFont="1" applyFill="1" applyBorder="1" applyAlignment="1">
      <alignment horizontal="left" vertical="center" wrapText="1"/>
    </xf>
    <xf numFmtId="0" fontId="43" fillId="11" borderId="1" xfId="0" applyFont="1" applyFill="1" applyBorder="1" applyAlignment="1">
      <alignment horizontal="left" vertical="center" wrapText="1"/>
    </xf>
    <xf numFmtId="0" fontId="10" fillId="0" borderId="2" xfId="0" applyFont="1" applyBorder="1" applyAlignment="1">
      <alignment horizontal="center"/>
    </xf>
    <xf numFmtId="0" fontId="10" fillId="0" borderId="6" xfId="0" applyFont="1" applyBorder="1" applyAlignment="1">
      <alignment horizontal="center"/>
    </xf>
    <xf numFmtId="0" fontId="13" fillId="13" borderId="32" xfId="0" applyFont="1" applyFill="1" applyBorder="1" applyAlignment="1">
      <alignment horizontal="left" wrapText="1"/>
    </xf>
    <xf numFmtId="0" fontId="13" fillId="13" borderId="33" xfId="0" applyFont="1" applyFill="1" applyBorder="1" applyAlignment="1">
      <alignment horizontal="left" wrapText="1"/>
    </xf>
    <xf numFmtId="0" fontId="13" fillId="13" borderId="34" xfId="0" applyFont="1" applyFill="1" applyBorder="1" applyAlignment="1">
      <alignment horizontal="left" wrapText="1"/>
    </xf>
    <xf numFmtId="0" fontId="13" fillId="13" borderId="13" xfId="0" applyFont="1" applyFill="1" applyBorder="1" applyAlignment="1">
      <alignment horizontal="left" wrapText="1"/>
    </xf>
    <xf numFmtId="0" fontId="13" fillId="13" borderId="1" xfId="0" applyFont="1" applyFill="1" applyBorder="1" applyAlignment="1">
      <alignment horizontal="left" wrapText="1"/>
    </xf>
    <xf numFmtId="0" fontId="13" fillId="13" borderId="14" xfId="0" applyFont="1" applyFill="1" applyBorder="1" applyAlignment="1">
      <alignment horizontal="left" wrapText="1"/>
    </xf>
    <xf numFmtId="0" fontId="13" fillId="13" borderId="27" xfId="0" applyFont="1" applyFill="1" applyBorder="1" applyAlignment="1">
      <alignment horizontal="left" wrapText="1"/>
    </xf>
    <xf numFmtId="0" fontId="13" fillId="13" borderId="35" xfId="0" applyFont="1" applyFill="1" applyBorder="1" applyAlignment="1">
      <alignment horizontal="left" wrapText="1"/>
    </xf>
    <xf numFmtId="0" fontId="13" fillId="13" borderId="28" xfId="0" applyFont="1" applyFill="1" applyBorder="1" applyAlignment="1">
      <alignment horizontal="left" wrapText="1"/>
    </xf>
    <xf numFmtId="0" fontId="29" fillId="14" borderId="29" xfId="0" applyFont="1" applyFill="1" applyBorder="1" applyAlignment="1">
      <alignment horizontal="center"/>
    </xf>
    <xf numFmtId="0" fontId="29" fillId="14" borderId="30" xfId="0" applyFont="1" applyFill="1" applyBorder="1" applyAlignment="1">
      <alignment horizontal="center"/>
    </xf>
    <xf numFmtId="0" fontId="29" fillId="14" borderId="31" xfId="0" applyFont="1" applyFill="1" applyBorder="1" applyAlignment="1">
      <alignment horizontal="center"/>
    </xf>
    <xf numFmtId="0" fontId="29" fillId="8" borderId="29" xfId="0" applyFont="1" applyFill="1" applyBorder="1" applyAlignment="1">
      <alignment horizontal="left"/>
    </xf>
    <xf numFmtId="0" fontId="29" fillId="8" borderId="30" xfId="0" applyFont="1" applyFill="1" applyBorder="1" applyAlignment="1">
      <alignment horizontal="left"/>
    </xf>
    <xf numFmtId="0" fontId="29" fillId="8" borderId="31" xfId="0" applyFont="1" applyFill="1" applyBorder="1" applyAlignment="1">
      <alignment horizontal="left"/>
    </xf>
    <xf numFmtId="0" fontId="8" fillId="0" borderId="24" xfId="0" applyFont="1" applyBorder="1" applyAlignment="1">
      <alignment horizontal="center"/>
    </xf>
    <xf numFmtId="0" fontId="10" fillId="14" borderId="1" xfId="0" applyFont="1" applyFill="1" applyBorder="1" applyAlignment="1">
      <alignment horizontal="center"/>
    </xf>
    <xf numFmtId="0" fontId="10" fillId="0" borderId="1" xfId="0" applyFont="1" applyBorder="1" applyAlignment="1">
      <alignment horizontal="center"/>
    </xf>
    <xf numFmtId="0" fontId="13" fillId="13" borderId="27" xfId="0" applyFont="1" applyFill="1" applyBorder="1" applyAlignment="1">
      <alignment horizontal="center" wrapText="1"/>
    </xf>
    <xf numFmtId="0" fontId="13" fillId="13" borderId="35" xfId="0" applyFont="1" applyFill="1" applyBorder="1" applyAlignment="1">
      <alignment horizontal="center" wrapText="1"/>
    </xf>
    <xf numFmtId="0" fontId="13" fillId="13" borderId="28" xfId="0" applyFont="1" applyFill="1" applyBorder="1" applyAlignment="1">
      <alignment horizontal="center" wrapText="1"/>
    </xf>
    <xf numFmtId="0" fontId="0" fillId="0" borderId="36" xfId="0" applyBorder="1" applyAlignment="1">
      <alignment horizontal="center"/>
    </xf>
    <xf numFmtId="0" fontId="0" fillId="0" borderId="24" xfId="0" applyBorder="1" applyAlignment="1">
      <alignment horizontal="center"/>
    </xf>
    <xf numFmtId="0" fontId="13" fillId="13" borderId="25" xfId="0" applyFont="1" applyFill="1" applyBorder="1" applyAlignment="1">
      <alignment horizontal="center" wrapText="1"/>
    </xf>
    <xf numFmtId="0" fontId="13" fillId="13" borderId="37" xfId="0" applyFont="1" applyFill="1" applyBorder="1" applyAlignment="1">
      <alignment horizontal="center" wrapText="1"/>
    </xf>
    <xf numFmtId="0" fontId="13" fillId="13" borderId="26" xfId="0" applyFont="1" applyFill="1" applyBorder="1" applyAlignment="1">
      <alignment horizontal="center" wrapText="1"/>
    </xf>
    <xf numFmtId="0" fontId="13" fillId="13" borderId="13" xfId="0" applyFont="1" applyFill="1" applyBorder="1" applyAlignment="1">
      <alignment horizontal="center" wrapText="1"/>
    </xf>
    <xf numFmtId="0" fontId="13" fillId="13" borderId="1" xfId="0" applyFont="1" applyFill="1" applyBorder="1" applyAlignment="1">
      <alignment horizontal="center" wrapText="1"/>
    </xf>
    <xf numFmtId="0" fontId="13" fillId="13" borderId="14" xfId="0" applyFont="1" applyFill="1" applyBorder="1" applyAlignment="1">
      <alignment horizontal="center" wrapText="1"/>
    </xf>
    <xf numFmtId="0" fontId="13" fillId="0" borderId="0" xfId="0" applyFont="1" applyBorder="1" applyProtection="1"/>
    <xf numFmtId="0" fontId="13" fillId="0" borderId="0" xfId="0" applyFont="1" applyProtection="1"/>
    <xf numFmtId="0" fontId="12" fillId="8" borderId="1" xfId="0" applyFont="1" applyFill="1" applyBorder="1" applyAlignment="1" applyProtection="1">
      <alignment horizontal="center" vertical="center"/>
    </xf>
    <xf numFmtId="0" fontId="13" fillId="8" borderId="1" xfId="3" applyFont="1" applyFill="1" applyBorder="1" applyAlignment="1" applyProtection="1">
      <alignment horizontal="center" vertical="center" wrapText="1"/>
    </xf>
    <xf numFmtId="0" fontId="13" fillId="0" borderId="1"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4" xfId="0" applyFont="1" applyBorder="1" applyAlignment="1" applyProtection="1">
      <alignment horizontal="center" vertical="center"/>
    </xf>
    <xf numFmtId="0" fontId="12" fillId="8" borderId="3" xfId="0" applyFont="1" applyFill="1" applyBorder="1" applyAlignment="1" applyProtection="1">
      <alignment horizontal="center" vertical="center"/>
    </xf>
    <xf numFmtId="0" fontId="12" fillId="8" borderId="11" xfId="0" applyFont="1" applyFill="1" applyBorder="1" applyAlignment="1" applyProtection="1">
      <alignment horizontal="center" vertical="center"/>
    </xf>
    <xf numFmtId="0" fontId="12" fillId="8" borderId="4" xfId="0" applyFont="1" applyFill="1" applyBorder="1" applyAlignment="1" applyProtection="1">
      <alignment horizontal="center" vertical="center"/>
    </xf>
    <xf numFmtId="0" fontId="13" fillId="8" borderId="3" xfId="3" applyFont="1" applyFill="1" applyBorder="1" applyAlignment="1" applyProtection="1">
      <alignment horizontal="center" vertical="center" wrapText="1"/>
    </xf>
    <xf numFmtId="0" fontId="13" fillId="8" borderId="11" xfId="3" applyFont="1" applyFill="1" applyBorder="1" applyAlignment="1" applyProtection="1">
      <alignment horizontal="center" vertical="center" wrapText="1"/>
    </xf>
    <xf numFmtId="0" fontId="13" fillId="8" borderId="4" xfId="3" applyFont="1" applyFill="1" applyBorder="1" applyAlignment="1" applyProtection="1">
      <alignment horizontal="center" vertical="center" wrapText="1"/>
    </xf>
    <xf numFmtId="0" fontId="12" fillId="8" borderId="3" xfId="0" applyFont="1" applyFill="1" applyBorder="1" applyAlignment="1" applyProtection="1">
      <alignment horizontal="center" vertical="center"/>
      <protection hidden="1"/>
    </xf>
    <xf numFmtId="0" fontId="12" fillId="8" borderId="11" xfId="0" applyFont="1" applyFill="1" applyBorder="1" applyAlignment="1" applyProtection="1">
      <alignment horizontal="center" vertical="center"/>
      <protection hidden="1"/>
    </xf>
    <xf numFmtId="0" fontId="12" fillId="8" borderId="4" xfId="0" applyFont="1" applyFill="1" applyBorder="1" applyAlignment="1" applyProtection="1">
      <alignment horizontal="center" vertical="center"/>
      <protection hidden="1"/>
    </xf>
    <xf numFmtId="0" fontId="13" fillId="0" borderId="1" xfId="0" applyFont="1" applyFill="1" applyBorder="1" applyAlignment="1" applyProtection="1">
      <alignment horizontal="center" vertical="center" wrapText="1"/>
    </xf>
    <xf numFmtId="0" fontId="12" fillId="8" borderId="1" xfId="0" applyFont="1" applyFill="1" applyBorder="1" applyAlignment="1" applyProtection="1">
      <alignment horizontal="center" vertical="center"/>
      <protection hidden="1"/>
    </xf>
    <xf numFmtId="0" fontId="13" fillId="0" borderId="3" xfId="0" applyFont="1" applyFill="1" applyBorder="1" applyAlignment="1" applyProtection="1">
      <alignment horizontal="center" vertical="center" wrapText="1"/>
    </xf>
    <xf numFmtId="0" fontId="13" fillId="0" borderId="11"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3" fillId="0" borderId="0" xfId="0" applyFont="1" applyAlignment="1" applyProtection="1">
      <alignment horizontal="justify"/>
    </xf>
    <xf numFmtId="0" fontId="13" fillId="0" borderId="9" xfId="0" applyFont="1" applyBorder="1" applyAlignment="1" applyProtection="1">
      <alignment horizontal="center"/>
    </xf>
    <xf numFmtId="0" fontId="13" fillId="0" borderId="5" xfId="0" applyFont="1" applyBorder="1" applyAlignment="1" applyProtection="1">
      <alignment horizontal="center"/>
    </xf>
    <xf numFmtId="0" fontId="13" fillId="0" borderId="8" xfId="0" applyFont="1" applyBorder="1" applyAlignment="1" applyProtection="1">
      <alignment horizontal="center"/>
    </xf>
    <xf numFmtId="0" fontId="13" fillId="0" borderId="23" xfId="0" applyFont="1" applyBorder="1" applyAlignment="1" applyProtection="1">
      <alignment horizontal="center"/>
    </xf>
    <xf numFmtId="0" fontId="13" fillId="0" borderId="0" xfId="0" applyFont="1" applyBorder="1" applyAlignment="1" applyProtection="1">
      <alignment horizontal="center"/>
    </xf>
    <xf numFmtId="0" fontId="13" fillId="0" borderId="21" xfId="0" applyFont="1" applyBorder="1" applyAlignment="1" applyProtection="1">
      <alignment horizontal="center"/>
    </xf>
    <xf numFmtId="0" fontId="13" fillId="0" borderId="10" xfId="0" applyFont="1" applyBorder="1" applyAlignment="1" applyProtection="1">
      <alignment horizontal="center"/>
    </xf>
    <xf numFmtId="0" fontId="13" fillId="0" borderId="24" xfId="0" applyFont="1" applyBorder="1" applyAlignment="1" applyProtection="1">
      <alignment horizontal="center"/>
    </xf>
    <xf numFmtId="0" fontId="13" fillId="0" borderId="7" xfId="0" applyFont="1" applyBorder="1" applyAlignment="1" applyProtection="1">
      <alignment horizontal="center"/>
    </xf>
    <xf numFmtId="0" fontId="39" fillId="15" borderId="1" xfId="0" applyFont="1" applyFill="1" applyBorder="1" applyAlignment="1" applyProtection="1">
      <alignment horizontal="center" vertical="center"/>
    </xf>
    <xf numFmtId="0" fontId="39" fillId="15" borderId="1" xfId="0" applyFont="1" applyFill="1" applyBorder="1" applyAlignment="1" applyProtection="1">
      <alignment horizontal="center" vertical="center" wrapText="1"/>
    </xf>
    <xf numFmtId="0" fontId="13" fillId="0" borderId="1" xfId="0" applyFont="1" applyFill="1" applyBorder="1" applyAlignment="1" applyProtection="1">
      <alignment horizontal="justify" vertical="top" wrapText="1"/>
    </xf>
    <xf numFmtId="0" fontId="39" fillId="12" borderId="1" xfId="1" applyFont="1" applyFill="1" applyBorder="1" applyAlignment="1" applyProtection="1">
      <alignment horizontal="center" vertical="center" wrapText="1"/>
    </xf>
    <xf numFmtId="0" fontId="13" fillId="12" borderId="1" xfId="0" applyFont="1" applyFill="1" applyBorder="1" applyAlignment="1" applyProtection="1">
      <alignment horizontal="center"/>
    </xf>
    <xf numFmtId="0" fontId="12" fillId="8" borderId="1" xfId="0" applyFont="1" applyFill="1" applyBorder="1" applyAlignment="1" applyProtection="1">
      <alignment horizontal="center" vertical="center" wrapText="1"/>
    </xf>
    <xf numFmtId="14" fontId="13" fillId="0" borderId="1" xfId="0" applyNumberFormat="1" applyFont="1" applyBorder="1" applyAlignment="1" applyProtection="1">
      <alignment horizontal="justify" vertical="top"/>
    </xf>
    <xf numFmtId="0" fontId="12" fillId="8" borderId="3" xfId="0" applyFont="1" applyFill="1" applyBorder="1" applyAlignment="1" applyProtection="1">
      <alignment horizontal="center" vertical="center" wrapText="1"/>
    </xf>
    <xf numFmtId="0" fontId="12" fillId="8" borderId="11" xfId="0" applyFont="1" applyFill="1" applyBorder="1" applyAlignment="1" applyProtection="1">
      <alignment horizontal="center" vertical="center" wrapText="1"/>
    </xf>
    <xf numFmtId="0" fontId="12" fillId="8" borderId="4" xfId="0" applyFont="1" applyFill="1" applyBorder="1" applyAlignment="1" applyProtection="1">
      <alignment horizontal="center" vertical="center" wrapText="1"/>
    </xf>
    <xf numFmtId="0" fontId="13" fillId="0" borderId="2" xfId="0" applyFont="1" applyBorder="1" applyAlignment="1" applyProtection="1">
      <alignment horizontal="left" vertical="center"/>
    </xf>
    <xf numFmtId="0" fontId="13" fillId="0" borderId="22" xfId="0" applyFont="1" applyBorder="1" applyAlignment="1" applyProtection="1">
      <alignment horizontal="left" vertical="center"/>
    </xf>
    <xf numFmtId="0" fontId="13" fillId="0" borderId="6" xfId="0" applyFont="1" applyBorder="1" applyAlignment="1" applyProtection="1">
      <alignment horizontal="left" vertical="center"/>
    </xf>
    <xf numFmtId="0" fontId="12" fillId="0" borderId="9"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23"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21"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7" xfId="0" applyFont="1" applyBorder="1" applyAlignment="1" applyProtection="1">
      <alignment horizontal="center" vertical="center"/>
    </xf>
  </cellXfs>
  <cellStyles count="1640">
    <cellStyle name="Normal" xfId="0" builtinId="0"/>
    <cellStyle name="Normal 10" xfId="1"/>
    <cellStyle name="Normal 10 2" xfId="2"/>
    <cellStyle name="Normal 2" xfId="3"/>
    <cellStyle name="Normal 2 2" xfId="4"/>
    <cellStyle name="Normal 2 2 10" xfId="105"/>
    <cellStyle name="Normal 2 2 10 2" xfId="376"/>
    <cellStyle name="Normal 2 2 10 2 2" xfId="1188"/>
    <cellStyle name="Normal 2 2 10 3" xfId="646"/>
    <cellStyle name="Normal 2 2 10 3 2" xfId="1458"/>
    <cellStyle name="Normal 2 2 10 4" xfId="918"/>
    <cellStyle name="Normal 2 2 11" xfId="196"/>
    <cellStyle name="Normal 2 2 11 2" xfId="466"/>
    <cellStyle name="Normal 2 2 11 2 2" xfId="1278"/>
    <cellStyle name="Normal 2 2 11 3" xfId="736"/>
    <cellStyle name="Normal 2 2 11 3 2" xfId="1548"/>
    <cellStyle name="Normal 2 2 11 4" xfId="1008"/>
    <cellStyle name="Normal 2 2 12" xfId="286"/>
    <cellStyle name="Normal 2 2 12 2" xfId="1098"/>
    <cellStyle name="Normal 2 2 13" xfId="556"/>
    <cellStyle name="Normal 2 2 13 2" xfId="1368"/>
    <cellStyle name="Normal 2 2 14" xfId="828"/>
    <cellStyle name="Normal 2 2 2" xfId="5"/>
    <cellStyle name="Normal 2 2 2 2" xfId="6"/>
    <cellStyle name="Normal 2 2 2 2 2" xfId="107"/>
    <cellStyle name="Normal 2 2 2 2 2 2" xfId="378"/>
    <cellStyle name="Normal 2 2 2 2 2 2 2" xfId="1190"/>
    <cellStyle name="Normal 2 2 2 2 2 3" xfId="648"/>
    <cellStyle name="Normal 2 2 2 2 2 3 2" xfId="1460"/>
    <cellStyle name="Normal 2 2 2 2 2 4" xfId="920"/>
    <cellStyle name="Normal 2 2 2 2 3" xfId="198"/>
    <cellStyle name="Normal 2 2 2 2 3 2" xfId="468"/>
    <cellStyle name="Normal 2 2 2 2 3 2 2" xfId="1280"/>
    <cellStyle name="Normal 2 2 2 2 3 3" xfId="738"/>
    <cellStyle name="Normal 2 2 2 2 3 3 2" xfId="1550"/>
    <cellStyle name="Normal 2 2 2 2 3 4" xfId="1010"/>
    <cellStyle name="Normal 2 2 2 2 4" xfId="288"/>
    <cellStyle name="Normal 2 2 2 2 4 2" xfId="1100"/>
    <cellStyle name="Normal 2 2 2 2 5" xfId="558"/>
    <cellStyle name="Normal 2 2 2 2 5 2" xfId="1370"/>
    <cellStyle name="Normal 2 2 2 2 6" xfId="830"/>
    <cellStyle name="Normal 2 2 2 3" xfId="7"/>
    <cellStyle name="Normal 2 2 2 3 2" xfId="108"/>
    <cellStyle name="Normal 2 2 2 3 2 2" xfId="379"/>
    <cellStyle name="Normal 2 2 2 3 2 2 2" xfId="1191"/>
    <cellStyle name="Normal 2 2 2 3 2 3" xfId="649"/>
    <cellStyle name="Normal 2 2 2 3 2 3 2" xfId="1461"/>
    <cellStyle name="Normal 2 2 2 3 2 4" xfId="921"/>
    <cellStyle name="Normal 2 2 2 3 3" xfId="199"/>
    <cellStyle name="Normal 2 2 2 3 3 2" xfId="469"/>
    <cellStyle name="Normal 2 2 2 3 3 2 2" xfId="1281"/>
    <cellStyle name="Normal 2 2 2 3 3 3" xfId="739"/>
    <cellStyle name="Normal 2 2 2 3 3 3 2" xfId="1551"/>
    <cellStyle name="Normal 2 2 2 3 3 4" xfId="1011"/>
    <cellStyle name="Normal 2 2 2 3 4" xfId="289"/>
    <cellStyle name="Normal 2 2 2 3 4 2" xfId="1101"/>
    <cellStyle name="Normal 2 2 2 3 5" xfId="559"/>
    <cellStyle name="Normal 2 2 2 3 5 2" xfId="1371"/>
    <cellStyle name="Normal 2 2 2 3 6" xfId="831"/>
    <cellStyle name="Normal 2 2 2 4" xfId="106"/>
    <cellStyle name="Normal 2 2 2 4 2" xfId="377"/>
    <cellStyle name="Normal 2 2 2 4 2 2" xfId="1189"/>
    <cellStyle name="Normal 2 2 2 4 3" xfId="647"/>
    <cellStyle name="Normal 2 2 2 4 3 2" xfId="1459"/>
    <cellStyle name="Normal 2 2 2 4 4" xfId="919"/>
    <cellStyle name="Normal 2 2 2 5" xfId="197"/>
    <cellStyle name="Normal 2 2 2 5 2" xfId="467"/>
    <cellStyle name="Normal 2 2 2 5 2 2" xfId="1279"/>
    <cellStyle name="Normal 2 2 2 5 3" xfId="737"/>
    <cellStyle name="Normal 2 2 2 5 3 2" xfId="1549"/>
    <cellStyle name="Normal 2 2 2 5 4" xfId="1009"/>
    <cellStyle name="Normal 2 2 2 6" xfId="287"/>
    <cellStyle name="Normal 2 2 2 6 2" xfId="1099"/>
    <cellStyle name="Normal 2 2 2 7" xfId="557"/>
    <cellStyle name="Normal 2 2 2 7 2" xfId="1369"/>
    <cellStyle name="Normal 2 2 2 8" xfId="829"/>
    <cellStyle name="Normal 2 2 3" xfId="8"/>
    <cellStyle name="Normal 2 2 3 2" xfId="109"/>
    <cellStyle name="Normal 2 2 3 2 2" xfId="380"/>
    <cellStyle name="Normal 2 2 3 2 2 2" xfId="1192"/>
    <cellStyle name="Normal 2 2 3 2 3" xfId="650"/>
    <cellStyle name="Normal 2 2 3 2 3 2" xfId="1462"/>
    <cellStyle name="Normal 2 2 3 2 4" xfId="922"/>
    <cellStyle name="Normal 2 2 3 3" xfId="200"/>
    <cellStyle name="Normal 2 2 3 3 2" xfId="470"/>
    <cellStyle name="Normal 2 2 3 3 2 2" xfId="1282"/>
    <cellStyle name="Normal 2 2 3 3 3" xfId="740"/>
    <cellStyle name="Normal 2 2 3 3 3 2" xfId="1552"/>
    <cellStyle name="Normal 2 2 3 3 4" xfId="1012"/>
    <cellStyle name="Normal 2 2 3 4" xfId="290"/>
    <cellStyle name="Normal 2 2 3 4 2" xfId="1102"/>
    <cellStyle name="Normal 2 2 3 5" xfId="560"/>
    <cellStyle name="Normal 2 2 3 5 2" xfId="1372"/>
    <cellStyle name="Normal 2 2 3 6" xfId="832"/>
    <cellStyle name="Normal 2 2 4" xfId="9"/>
    <cellStyle name="Normal 2 2 4 2" xfId="110"/>
    <cellStyle name="Normal 2 2 4 2 2" xfId="381"/>
    <cellStyle name="Normal 2 2 4 2 2 2" xfId="1193"/>
    <cellStyle name="Normal 2 2 4 2 3" xfId="651"/>
    <cellStyle name="Normal 2 2 4 2 3 2" xfId="1463"/>
    <cellStyle name="Normal 2 2 4 2 4" xfId="923"/>
    <cellStyle name="Normal 2 2 4 3" xfId="201"/>
    <cellStyle name="Normal 2 2 4 3 2" xfId="471"/>
    <cellStyle name="Normal 2 2 4 3 2 2" xfId="1283"/>
    <cellStyle name="Normal 2 2 4 3 3" xfId="741"/>
    <cellStyle name="Normal 2 2 4 3 3 2" xfId="1553"/>
    <cellStyle name="Normal 2 2 4 3 4" xfId="1013"/>
    <cellStyle name="Normal 2 2 4 4" xfId="291"/>
    <cellStyle name="Normal 2 2 4 4 2" xfId="1103"/>
    <cellStyle name="Normal 2 2 4 5" xfId="561"/>
    <cellStyle name="Normal 2 2 4 5 2" xfId="1373"/>
    <cellStyle name="Normal 2 2 4 6" xfId="833"/>
    <cellStyle name="Normal 2 2 5" xfId="10"/>
    <cellStyle name="Normal 2 2 5 2" xfId="111"/>
    <cellStyle name="Normal 2 2 5 2 2" xfId="382"/>
    <cellStyle name="Normal 2 2 5 2 2 2" xfId="1194"/>
    <cellStyle name="Normal 2 2 5 2 3" xfId="652"/>
    <cellStyle name="Normal 2 2 5 2 3 2" xfId="1464"/>
    <cellStyle name="Normal 2 2 5 2 4" xfId="924"/>
    <cellStyle name="Normal 2 2 5 3" xfId="202"/>
    <cellStyle name="Normal 2 2 5 3 2" xfId="472"/>
    <cellStyle name="Normal 2 2 5 3 2 2" xfId="1284"/>
    <cellStyle name="Normal 2 2 5 3 3" xfId="742"/>
    <cellStyle name="Normal 2 2 5 3 3 2" xfId="1554"/>
    <cellStyle name="Normal 2 2 5 3 4" xfId="1014"/>
    <cellStyle name="Normal 2 2 5 4" xfId="292"/>
    <cellStyle name="Normal 2 2 5 4 2" xfId="1104"/>
    <cellStyle name="Normal 2 2 5 5" xfId="562"/>
    <cellStyle name="Normal 2 2 5 5 2" xfId="1374"/>
    <cellStyle name="Normal 2 2 5 6" xfId="834"/>
    <cellStyle name="Normal 2 2 6" xfId="11"/>
    <cellStyle name="Normal 2 2 6 2" xfId="112"/>
    <cellStyle name="Normal 2 2 6 2 2" xfId="383"/>
    <cellStyle name="Normal 2 2 6 2 2 2" xfId="1195"/>
    <cellStyle name="Normal 2 2 6 2 3" xfId="653"/>
    <cellStyle name="Normal 2 2 6 2 3 2" xfId="1465"/>
    <cellStyle name="Normal 2 2 6 2 4" xfId="925"/>
    <cellStyle name="Normal 2 2 6 3" xfId="203"/>
    <cellStyle name="Normal 2 2 6 3 2" xfId="473"/>
    <cellStyle name="Normal 2 2 6 3 2 2" xfId="1285"/>
    <cellStyle name="Normal 2 2 6 3 3" xfId="743"/>
    <cellStyle name="Normal 2 2 6 3 3 2" xfId="1555"/>
    <cellStyle name="Normal 2 2 6 3 4" xfId="1015"/>
    <cellStyle name="Normal 2 2 6 4" xfId="293"/>
    <cellStyle name="Normal 2 2 6 4 2" xfId="1105"/>
    <cellStyle name="Normal 2 2 6 5" xfId="563"/>
    <cellStyle name="Normal 2 2 6 5 2" xfId="1375"/>
    <cellStyle name="Normal 2 2 6 6" xfId="835"/>
    <cellStyle name="Normal 2 2 7" xfId="12"/>
    <cellStyle name="Normal 2 2 7 2" xfId="113"/>
    <cellStyle name="Normal 2 2 7 2 2" xfId="384"/>
    <cellStyle name="Normal 2 2 7 2 2 2" xfId="1196"/>
    <cellStyle name="Normal 2 2 7 2 3" xfId="654"/>
    <cellStyle name="Normal 2 2 7 2 3 2" xfId="1466"/>
    <cellStyle name="Normal 2 2 7 2 4" xfId="926"/>
    <cellStyle name="Normal 2 2 7 3" xfId="204"/>
    <cellStyle name="Normal 2 2 7 3 2" xfId="474"/>
    <cellStyle name="Normal 2 2 7 3 2 2" xfId="1286"/>
    <cellStyle name="Normal 2 2 7 3 3" xfId="744"/>
    <cellStyle name="Normal 2 2 7 3 3 2" xfId="1556"/>
    <cellStyle name="Normal 2 2 7 3 4" xfId="1016"/>
    <cellStyle name="Normal 2 2 7 4" xfId="294"/>
    <cellStyle name="Normal 2 2 7 4 2" xfId="1106"/>
    <cellStyle name="Normal 2 2 7 5" xfId="564"/>
    <cellStyle name="Normal 2 2 7 5 2" xfId="1376"/>
    <cellStyle name="Normal 2 2 7 6" xfId="836"/>
    <cellStyle name="Normal 2 2 8" xfId="13"/>
    <cellStyle name="Normal 2 2 8 2" xfId="114"/>
    <cellStyle name="Normal 2 2 8 2 2" xfId="385"/>
    <cellStyle name="Normal 2 2 8 2 2 2" xfId="1197"/>
    <cellStyle name="Normal 2 2 8 2 3" xfId="655"/>
    <cellStyle name="Normal 2 2 8 2 3 2" xfId="1467"/>
    <cellStyle name="Normal 2 2 8 2 4" xfId="927"/>
    <cellStyle name="Normal 2 2 8 3" xfId="205"/>
    <cellStyle name="Normal 2 2 8 3 2" xfId="475"/>
    <cellStyle name="Normal 2 2 8 3 2 2" xfId="1287"/>
    <cellStyle name="Normal 2 2 8 3 3" xfId="745"/>
    <cellStyle name="Normal 2 2 8 3 3 2" xfId="1557"/>
    <cellStyle name="Normal 2 2 8 3 4" xfId="1017"/>
    <cellStyle name="Normal 2 2 8 4" xfId="295"/>
    <cellStyle name="Normal 2 2 8 4 2" xfId="1107"/>
    <cellStyle name="Normal 2 2 8 5" xfId="565"/>
    <cellStyle name="Normal 2 2 8 5 2" xfId="1377"/>
    <cellStyle name="Normal 2 2 8 6" xfId="837"/>
    <cellStyle name="Normal 2 2 9" xfId="14"/>
    <cellStyle name="Normal 2 2 9 2" xfId="115"/>
    <cellStyle name="Normal 2 2 9 2 2" xfId="386"/>
    <cellStyle name="Normal 2 2 9 2 2 2" xfId="1198"/>
    <cellStyle name="Normal 2 2 9 2 3" xfId="656"/>
    <cellStyle name="Normal 2 2 9 2 3 2" xfId="1468"/>
    <cellStyle name="Normal 2 2 9 2 4" xfId="928"/>
    <cellStyle name="Normal 2 2 9 3" xfId="206"/>
    <cellStyle name="Normal 2 2 9 3 2" xfId="476"/>
    <cellStyle name="Normal 2 2 9 3 2 2" xfId="1288"/>
    <cellStyle name="Normal 2 2 9 3 3" xfId="746"/>
    <cellStyle name="Normal 2 2 9 3 3 2" xfId="1558"/>
    <cellStyle name="Normal 2 2 9 3 4" xfId="1018"/>
    <cellStyle name="Normal 2 2 9 4" xfId="296"/>
    <cellStyle name="Normal 2 2 9 4 2" xfId="1108"/>
    <cellStyle name="Normal 2 2 9 5" xfId="566"/>
    <cellStyle name="Normal 2 2 9 5 2" xfId="1378"/>
    <cellStyle name="Normal 2 2 9 6" xfId="838"/>
    <cellStyle name="Normal 2 3" xfId="15"/>
    <cellStyle name="Normal 2 3 10" xfId="116"/>
    <cellStyle name="Normal 2 3 10 2" xfId="387"/>
    <cellStyle name="Normal 2 3 10 2 2" xfId="1199"/>
    <cellStyle name="Normal 2 3 10 3" xfId="657"/>
    <cellStyle name="Normal 2 3 10 3 2" xfId="1469"/>
    <cellStyle name="Normal 2 3 10 4" xfId="929"/>
    <cellStyle name="Normal 2 3 11" xfId="207"/>
    <cellStyle name="Normal 2 3 11 2" xfId="477"/>
    <cellStyle name="Normal 2 3 11 2 2" xfId="1289"/>
    <cellStyle name="Normal 2 3 11 3" xfId="747"/>
    <cellStyle name="Normal 2 3 11 3 2" xfId="1559"/>
    <cellStyle name="Normal 2 3 11 4" xfId="1019"/>
    <cellStyle name="Normal 2 3 12" xfId="297"/>
    <cellStyle name="Normal 2 3 12 2" xfId="1109"/>
    <cellStyle name="Normal 2 3 13" xfId="567"/>
    <cellStyle name="Normal 2 3 13 2" xfId="1379"/>
    <cellStyle name="Normal 2 3 14" xfId="839"/>
    <cellStyle name="Normal 2 3 2" xfId="16"/>
    <cellStyle name="Normal 2 3 2 2" xfId="17"/>
    <cellStyle name="Normal 2 3 2 2 2" xfId="118"/>
    <cellStyle name="Normal 2 3 2 2 2 2" xfId="389"/>
    <cellStyle name="Normal 2 3 2 2 2 2 2" xfId="1201"/>
    <cellStyle name="Normal 2 3 2 2 2 3" xfId="659"/>
    <cellStyle name="Normal 2 3 2 2 2 3 2" xfId="1471"/>
    <cellStyle name="Normal 2 3 2 2 2 4" xfId="931"/>
    <cellStyle name="Normal 2 3 2 2 3" xfId="209"/>
    <cellStyle name="Normal 2 3 2 2 3 2" xfId="479"/>
    <cellStyle name="Normal 2 3 2 2 3 2 2" xfId="1291"/>
    <cellStyle name="Normal 2 3 2 2 3 3" xfId="749"/>
    <cellStyle name="Normal 2 3 2 2 3 3 2" xfId="1561"/>
    <cellStyle name="Normal 2 3 2 2 3 4" xfId="1021"/>
    <cellStyle name="Normal 2 3 2 2 4" xfId="299"/>
    <cellStyle name="Normal 2 3 2 2 4 2" xfId="1111"/>
    <cellStyle name="Normal 2 3 2 2 5" xfId="569"/>
    <cellStyle name="Normal 2 3 2 2 5 2" xfId="1381"/>
    <cellStyle name="Normal 2 3 2 2 6" xfId="841"/>
    <cellStyle name="Normal 2 3 2 3" xfId="18"/>
    <cellStyle name="Normal 2 3 2 3 2" xfId="119"/>
    <cellStyle name="Normal 2 3 2 3 2 2" xfId="390"/>
    <cellStyle name="Normal 2 3 2 3 2 2 2" xfId="1202"/>
    <cellStyle name="Normal 2 3 2 3 2 3" xfId="660"/>
    <cellStyle name="Normal 2 3 2 3 2 3 2" xfId="1472"/>
    <cellStyle name="Normal 2 3 2 3 2 4" xfId="932"/>
    <cellStyle name="Normal 2 3 2 3 3" xfId="210"/>
    <cellStyle name="Normal 2 3 2 3 3 2" xfId="480"/>
    <cellStyle name="Normal 2 3 2 3 3 2 2" xfId="1292"/>
    <cellStyle name="Normal 2 3 2 3 3 3" xfId="750"/>
    <cellStyle name="Normal 2 3 2 3 3 3 2" xfId="1562"/>
    <cellStyle name="Normal 2 3 2 3 3 4" xfId="1022"/>
    <cellStyle name="Normal 2 3 2 3 4" xfId="300"/>
    <cellStyle name="Normal 2 3 2 3 4 2" xfId="1112"/>
    <cellStyle name="Normal 2 3 2 3 5" xfId="570"/>
    <cellStyle name="Normal 2 3 2 3 5 2" xfId="1382"/>
    <cellStyle name="Normal 2 3 2 3 6" xfId="842"/>
    <cellStyle name="Normal 2 3 2 4" xfId="117"/>
    <cellStyle name="Normal 2 3 2 4 2" xfId="388"/>
    <cellStyle name="Normal 2 3 2 4 2 2" xfId="1200"/>
    <cellStyle name="Normal 2 3 2 4 3" xfId="658"/>
    <cellStyle name="Normal 2 3 2 4 3 2" xfId="1470"/>
    <cellStyle name="Normal 2 3 2 4 4" xfId="930"/>
    <cellStyle name="Normal 2 3 2 5" xfId="208"/>
    <cellStyle name="Normal 2 3 2 5 2" xfId="478"/>
    <cellStyle name="Normal 2 3 2 5 2 2" xfId="1290"/>
    <cellStyle name="Normal 2 3 2 5 3" xfId="748"/>
    <cellStyle name="Normal 2 3 2 5 3 2" xfId="1560"/>
    <cellStyle name="Normal 2 3 2 5 4" xfId="1020"/>
    <cellStyle name="Normal 2 3 2 6" xfId="298"/>
    <cellStyle name="Normal 2 3 2 6 2" xfId="1110"/>
    <cellStyle name="Normal 2 3 2 7" xfId="568"/>
    <cellStyle name="Normal 2 3 2 7 2" xfId="1380"/>
    <cellStyle name="Normal 2 3 2 8" xfId="840"/>
    <cellStyle name="Normal 2 3 3" xfId="19"/>
    <cellStyle name="Normal 2 3 3 2" xfId="120"/>
    <cellStyle name="Normal 2 3 3 2 2" xfId="391"/>
    <cellStyle name="Normal 2 3 3 2 2 2" xfId="1203"/>
    <cellStyle name="Normal 2 3 3 2 3" xfId="661"/>
    <cellStyle name="Normal 2 3 3 2 3 2" xfId="1473"/>
    <cellStyle name="Normal 2 3 3 2 4" xfId="933"/>
    <cellStyle name="Normal 2 3 3 3" xfId="211"/>
    <cellStyle name="Normal 2 3 3 3 2" xfId="481"/>
    <cellStyle name="Normal 2 3 3 3 2 2" xfId="1293"/>
    <cellStyle name="Normal 2 3 3 3 3" xfId="751"/>
    <cellStyle name="Normal 2 3 3 3 3 2" xfId="1563"/>
    <cellStyle name="Normal 2 3 3 3 4" xfId="1023"/>
    <cellStyle name="Normal 2 3 3 4" xfId="301"/>
    <cellStyle name="Normal 2 3 3 4 2" xfId="1113"/>
    <cellStyle name="Normal 2 3 3 5" xfId="571"/>
    <cellStyle name="Normal 2 3 3 5 2" xfId="1383"/>
    <cellStyle name="Normal 2 3 3 6" xfId="843"/>
    <cellStyle name="Normal 2 3 4" xfId="20"/>
    <cellStyle name="Normal 2 3 4 2" xfId="121"/>
    <cellStyle name="Normal 2 3 4 2 2" xfId="392"/>
    <cellStyle name="Normal 2 3 4 2 2 2" xfId="1204"/>
    <cellStyle name="Normal 2 3 4 2 3" xfId="662"/>
    <cellStyle name="Normal 2 3 4 2 3 2" xfId="1474"/>
    <cellStyle name="Normal 2 3 4 2 4" xfId="934"/>
    <cellStyle name="Normal 2 3 4 3" xfId="212"/>
    <cellStyle name="Normal 2 3 4 3 2" xfId="482"/>
    <cellStyle name="Normal 2 3 4 3 2 2" xfId="1294"/>
    <cellStyle name="Normal 2 3 4 3 3" xfId="752"/>
    <cellStyle name="Normal 2 3 4 3 3 2" xfId="1564"/>
    <cellStyle name="Normal 2 3 4 3 4" xfId="1024"/>
    <cellStyle name="Normal 2 3 4 4" xfId="302"/>
    <cellStyle name="Normal 2 3 4 4 2" xfId="1114"/>
    <cellStyle name="Normal 2 3 4 5" xfId="572"/>
    <cellStyle name="Normal 2 3 4 5 2" xfId="1384"/>
    <cellStyle name="Normal 2 3 4 6" xfId="844"/>
    <cellStyle name="Normal 2 3 5" xfId="21"/>
    <cellStyle name="Normal 2 3 5 2" xfId="122"/>
    <cellStyle name="Normal 2 3 5 2 2" xfId="393"/>
    <cellStyle name="Normal 2 3 5 2 2 2" xfId="1205"/>
    <cellStyle name="Normal 2 3 5 2 3" xfId="663"/>
    <cellStyle name="Normal 2 3 5 2 3 2" xfId="1475"/>
    <cellStyle name="Normal 2 3 5 2 4" xfId="935"/>
    <cellStyle name="Normal 2 3 5 3" xfId="213"/>
    <cellStyle name="Normal 2 3 5 3 2" xfId="483"/>
    <cellStyle name="Normal 2 3 5 3 2 2" xfId="1295"/>
    <cellStyle name="Normal 2 3 5 3 3" xfId="753"/>
    <cellStyle name="Normal 2 3 5 3 3 2" xfId="1565"/>
    <cellStyle name="Normal 2 3 5 3 4" xfId="1025"/>
    <cellStyle name="Normal 2 3 5 4" xfId="303"/>
    <cellStyle name="Normal 2 3 5 4 2" xfId="1115"/>
    <cellStyle name="Normal 2 3 5 5" xfId="573"/>
    <cellStyle name="Normal 2 3 5 5 2" xfId="1385"/>
    <cellStyle name="Normal 2 3 5 6" xfId="845"/>
    <cellStyle name="Normal 2 3 6" xfId="22"/>
    <cellStyle name="Normal 2 3 6 2" xfId="123"/>
    <cellStyle name="Normal 2 3 6 2 2" xfId="394"/>
    <cellStyle name="Normal 2 3 6 2 2 2" xfId="1206"/>
    <cellStyle name="Normal 2 3 6 2 3" xfId="664"/>
    <cellStyle name="Normal 2 3 6 2 3 2" xfId="1476"/>
    <cellStyle name="Normal 2 3 6 2 4" xfId="936"/>
    <cellStyle name="Normal 2 3 6 3" xfId="214"/>
    <cellStyle name="Normal 2 3 6 3 2" xfId="484"/>
    <cellStyle name="Normal 2 3 6 3 2 2" xfId="1296"/>
    <cellStyle name="Normal 2 3 6 3 3" xfId="754"/>
    <cellStyle name="Normal 2 3 6 3 3 2" xfId="1566"/>
    <cellStyle name="Normal 2 3 6 3 4" xfId="1026"/>
    <cellStyle name="Normal 2 3 6 4" xfId="304"/>
    <cellStyle name="Normal 2 3 6 4 2" xfId="1116"/>
    <cellStyle name="Normal 2 3 6 5" xfId="574"/>
    <cellStyle name="Normal 2 3 6 5 2" xfId="1386"/>
    <cellStyle name="Normal 2 3 6 6" xfId="846"/>
    <cellStyle name="Normal 2 3 7" xfId="23"/>
    <cellStyle name="Normal 2 3 7 2" xfId="124"/>
    <cellStyle name="Normal 2 3 7 2 2" xfId="395"/>
    <cellStyle name="Normal 2 3 7 2 2 2" xfId="1207"/>
    <cellStyle name="Normal 2 3 7 2 3" xfId="665"/>
    <cellStyle name="Normal 2 3 7 2 3 2" xfId="1477"/>
    <cellStyle name="Normal 2 3 7 2 4" xfId="937"/>
    <cellStyle name="Normal 2 3 7 3" xfId="215"/>
    <cellStyle name="Normal 2 3 7 3 2" xfId="485"/>
    <cellStyle name="Normal 2 3 7 3 2 2" xfId="1297"/>
    <cellStyle name="Normal 2 3 7 3 3" xfId="755"/>
    <cellStyle name="Normal 2 3 7 3 3 2" xfId="1567"/>
    <cellStyle name="Normal 2 3 7 3 4" xfId="1027"/>
    <cellStyle name="Normal 2 3 7 4" xfId="305"/>
    <cellStyle name="Normal 2 3 7 4 2" xfId="1117"/>
    <cellStyle name="Normal 2 3 7 5" xfId="575"/>
    <cellStyle name="Normal 2 3 7 5 2" xfId="1387"/>
    <cellStyle name="Normal 2 3 7 6" xfId="847"/>
    <cellStyle name="Normal 2 3 8" xfId="24"/>
    <cellStyle name="Normal 2 3 8 2" xfId="125"/>
    <cellStyle name="Normal 2 3 8 2 2" xfId="396"/>
    <cellStyle name="Normal 2 3 8 2 2 2" xfId="1208"/>
    <cellStyle name="Normal 2 3 8 2 3" xfId="666"/>
    <cellStyle name="Normal 2 3 8 2 3 2" xfId="1478"/>
    <cellStyle name="Normal 2 3 8 2 4" xfId="938"/>
    <cellStyle name="Normal 2 3 8 3" xfId="216"/>
    <cellStyle name="Normal 2 3 8 3 2" xfId="486"/>
    <cellStyle name="Normal 2 3 8 3 2 2" xfId="1298"/>
    <cellStyle name="Normal 2 3 8 3 3" xfId="756"/>
    <cellStyle name="Normal 2 3 8 3 3 2" xfId="1568"/>
    <cellStyle name="Normal 2 3 8 3 4" xfId="1028"/>
    <cellStyle name="Normal 2 3 8 4" xfId="306"/>
    <cellStyle name="Normal 2 3 8 4 2" xfId="1118"/>
    <cellStyle name="Normal 2 3 8 5" xfId="576"/>
    <cellStyle name="Normal 2 3 8 5 2" xfId="1388"/>
    <cellStyle name="Normal 2 3 8 6" xfId="848"/>
    <cellStyle name="Normal 2 3 9" xfId="25"/>
    <cellStyle name="Normal 2 3 9 2" xfId="126"/>
    <cellStyle name="Normal 2 3 9 2 2" xfId="397"/>
    <cellStyle name="Normal 2 3 9 2 2 2" xfId="1209"/>
    <cellStyle name="Normal 2 3 9 2 3" xfId="667"/>
    <cellStyle name="Normal 2 3 9 2 3 2" xfId="1479"/>
    <cellStyle name="Normal 2 3 9 2 4" xfId="939"/>
    <cellStyle name="Normal 2 3 9 3" xfId="217"/>
    <cellStyle name="Normal 2 3 9 3 2" xfId="487"/>
    <cellStyle name="Normal 2 3 9 3 2 2" xfId="1299"/>
    <cellStyle name="Normal 2 3 9 3 3" xfId="757"/>
    <cellStyle name="Normal 2 3 9 3 3 2" xfId="1569"/>
    <cellStyle name="Normal 2 3 9 3 4" xfId="1029"/>
    <cellStyle name="Normal 2 3 9 4" xfId="307"/>
    <cellStyle name="Normal 2 3 9 4 2" xfId="1119"/>
    <cellStyle name="Normal 2 3 9 5" xfId="577"/>
    <cellStyle name="Normal 2 3 9 5 2" xfId="1389"/>
    <cellStyle name="Normal 2 3 9 6" xfId="849"/>
    <cellStyle name="Normal 2 4" xfId="26"/>
    <cellStyle name="Normal 2 4 10" xfId="127"/>
    <cellStyle name="Normal 2 4 10 2" xfId="398"/>
    <cellStyle name="Normal 2 4 10 2 2" xfId="1210"/>
    <cellStyle name="Normal 2 4 10 3" xfId="668"/>
    <cellStyle name="Normal 2 4 10 3 2" xfId="1480"/>
    <cellStyle name="Normal 2 4 10 4" xfId="940"/>
    <cellStyle name="Normal 2 4 11" xfId="218"/>
    <cellStyle name="Normal 2 4 11 2" xfId="488"/>
    <cellStyle name="Normal 2 4 11 2 2" xfId="1300"/>
    <cellStyle name="Normal 2 4 11 3" xfId="758"/>
    <cellStyle name="Normal 2 4 11 3 2" xfId="1570"/>
    <cellStyle name="Normal 2 4 11 4" xfId="1030"/>
    <cellStyle name="Normal 2 4 12" xfId="308"/>
    <cellStyle name="Normal 2 4 12 2" xfId="1120"/>
    <cellStyle name="Normal 2 4 13" xfId="578"/>
    <cellStyle name="Normal 2 4 13 2" xfId="1390"/>
    <cellStyle name="Normal 2 4 14" xfId="850"/>
    <cellStyle name="Normal 2 4 2" xfId="27"/>
    <cellStyle name="Normal 2 4 2 2" xfId="28"/>
    <cellStyle name="Normal 2 4 2 2 2" xfId="129"/>
    <cellStyle name="Normal 2 4 2 2 2 2" xfId="400"/>
    <cellStyle name="Normal 2 4 2 2 2 2 2" xfId="1212"/>
    <cellStyle name="Normal 2 4 2 2 2 3" xfId="670"/>
    <cellStyle name="Normal 2 4 2 2 2 3 2" xfId="1482"/>
    <cellStyle name="Normal 2 4 2 2 2 4" xfId="942"/>
    <cellStyle name="Normal 2 4 2 2 3" xfId="220"/>
    <cellStyle name="Normal 2 4 2 2 3 2" xfId="490"/>
    <cellStyle name="Normal 2 4 2 2 3 2 2" xfId="1302"/>
    <cellStyle name="Normal 2 4 2 2 3 3" xfId="760"/>
    <cellStyle name="Normal 2 4 2 2 3 3 2" xfId="1572"/>
    <cellStyle name="Normal 2 4 2 2 3 4" xfId="1032"/>
    <cellStyle name="Normal 2 4 2 2 4" xfId="310"/>
    <cellStyle name="Normal 2 4 2 2 4 2" xfId="1122"/>
    <cellStyle name="Normal 2 4 2 2 5" xfId="580"/>
    <cellStyle name="Normal 2 4 2 2 5 2" xfId="1392"/>
    <cellStyle name="Normal 2 4 2 2 6" xfId="852"/>
    <cellStyle name="Normal 2 4 2 3" xfId="29"/>
    <cellStyle name="Normal 2 4 2 3 2" xfId="130"/>
    <cellStyle name="Normal 2 4 2 3 2 2" xfId="401"/>
    <cellStyle name="Normal 2 4 2 3 2 2 2" xfId="1213"/>
    <cellStyle name="Normal 2 4 2 3 2 3" xfId="671"/>
    <cellStyle name="Normal 2 4 2 3 2 3 2" xfId="1483"/>
    <cellStyle name="Normal 2 4 2 3 2 4" xfId="943"/>
    <cellStyle name="Normal 2 4 2 3 3" xfId="221"/>
    <cellStyle name="Normal 2 4 2 3 3 2" xfId="491"/>
    <cellStyle name="Normal 2 4 2 3 3 2 2" xfId="1303"/>
    <cellStyle name="Normal 2 4 2 3 3 3" xfId="761"/>
    <cellStyle name="Normal 2 4 2 3 3 3 2" xfId="1573"/>
    <cellStyle name="Normal 2 4 2 3 3 4" xfId="1033"/>
    <cellStyle name="Normal 2 4 2 3 4" xfId="311"/>
    <cellStyle name="Normal 2 4 2 3 4 2" xfId="1123"/>
    <cellStyle name="Normal 2 4 2 3 5" xfId="581"/>
    <cellStyle name="Normal 2 4 2 3 5 2" xfId="1393"/>
    <cellStyle name="Normal 2 4 2 3 6" xfId="853"/>
    <cellStyle name="Normal 2 4 2 4" xfId="128"/>
    <cellStyle name="Normal 2 4 2 4 2" xfId="399"/>
    <cellStyle name="Normal 2 4 2 4 2 2" xfId="1211"/>
    <cellStyle name="Normal 2 4 2 4 3" xfId="669"/>
    <cellStyle name="Normal 2 4 2 4 3 2" xfId="1481"/>
    <cellStyle name="Normal 2 4 2 4 4" xfId="941"/>
    <cellStyle name="Normal 2 4 2 5" xfId="219"/>
    <cellStyle name="Normal 2 4 2 5 2" xfId="489"/>
    <cellStyle name="Normal 2 4 2 5 2 2" xfId="1301"/>
    <cellStyle name="Normal 2 4 2 5 3" xfId="759"/>
    <cellStyle name="Normal 2 4 2 5 3 2" xfId="1571"/>
    <cellStyle name="Normal 2 4 2 5 4" xfId="1031"/>
    <cellStyle name="Normal 2 4 2 6" xfId="309"/>
    <cellStyle name="Normal 2 4 2 6 2" xfId="1121"/>
    <cellStyle name="Normal 2 4 2 7" xfId="579"/>
    <cellStyle name="Normal 2 4 2 7 2" xfId="1391"/>
    <cellStyle name="Normal 2 4 2 8" xfId="851"/>
    <cellStyle name="Normal 2 4 3" xfId="30"/>
    <cellStyle name="Normal 2 4 3 2" xfId="131"/>
    <cellStyle name="Normal 2 4 3 2 2" xfId="402"/>
    <cellStyle name="Normal 2 4 3 2 2 2" xfId="1214"/>
    <cellStyle name="Normal 2 4 3 2 3" xfId="672"/>
    <cellStyle name="Normal 2 4 3 2 3 2" xfId="1484"/>
    <cellStyle name="Normal 2 4 3 2 4" xfId="944"/>
    <cellStyle name="Normal 2 4 3 3" xfId="222"/>
    <cellStyle name="Normal 2 4 3 3 2" xfId="492"/>
    <cellStyle name="Normal 2 4 3 3 2 2" xfId="1304"/>
    <cellStyle name="Normal 2 4 3 3 3" xfId="762"/>
    <cellStyle name="Normal 2 4 3 3 3 2" xfId="1574"/>
    <cellStyle name="Normal 2 4 3 3 4" xfId="1034"/>
    <cellStyle name="Normal 2 4 3 4" xfId="312"/>
    <cellStyle name="Normal 2 4 3 4 2" xfId="1124"/>
    <cellStyle name="Normal 2 4 3 5" xfId="582"/>
    <cellStyle name="Normal 2 4 3 5 2" xfId="1394"/>
    <cellStyle name="Normal 2 4 3 6" xfId="854"/>
    <cellStyle name="Normal 2 4 4" xfId="31"/>
    <cellStyle name="Normal 2 4 4 2" xfId="132"/>
    <cellStyle name="Normal 2 4 4 2 2" xfId="403"/>
    <cellStyle name="Normal 2 4 4 2 2 2" xfId="1215"/>
    <cellStyle name="Normal 2 4 4 2 3" xfId="673"/>
    <cellStyle name="Normal 2 4 4 2 3 2" xfId="1485"/>
    <cellStyle name="Normal 2 4 4 2 4" xfId="945"/>
    <cellStyle name="Normal 2 4 4 3" xfId="223"/>
    <cellStyle name="Normal 2 4 4 3 2" xfId="493"/>
    <cellStyle name="Normal 2 4 4 3 2 2" xfId="1305"/>
    <cellStyle name="Normal 2 4 4 3 3" xfId="763"/>
    <cellStyle name="Normal 2 4 4 3 3 2" xfId="1575"/>
    <cellStyle name="Normal 2 4 4 3 4" xfId="1035"/>
    <cellStyle name="Normal 2 4 4 4" xfId="313"/>
    <cellStyle name="Normal 2 4 4 4 2" xfId="1125"/>
    <cellStyle name="Normal 2 4 4 5" xfId="583"/>
    <cellStyle name="Normal 2 4 4 5 2" xfId="1395"/>
    <cellStyle name="Normal 2 4 4 6" xfId="855"/>
    <cellStyle name="Normal 2 4 5" xfId="32"/>
    <cellStyle name="Normal 2 4 5 2" xfId="133"/>
    <cellStyle name="Normal 2 4 5 2 2" xfId="404"/>
    <cellStyle name="Normal 2 4 5 2 2 2" xfId="1216"/>
    <cellStyle name="Normal 2 4 5 2 3" xfId="674"/>
    <cellStyle name="Normal 2 4 5 2 3 2" xfId="1486"/>
    <cellStyle name="Normal 2 4 5 2 4" xfId="946"/>
    <cellStyle name="Normal 2 4 5 3" xfId="224"/>
    <cellStyle name="Normal 2 4 5 3 2" xfId="494"/>
    <cellStyle name="Normal 2 4 5 3 2 2" xfId="1306"/>
    <cellStyle name="Normal 2 4 5 3 3" xfId="764"/>
    <cellStyle name="Normal 2 4 5 3 3 2" xfId="1576"/>
    <cellStyle name="Normal 2 4 5 3 4" xfId="1036"/>
    <cellStyle name="Normal 2 4 5 4" xfId="314"/>
    <cellStyle name="Normal 2 4 5 4 2" xfId="1126"/>
    <cellStyle name="Normal 2 4 5 5" xfId="584"/>
    <cellStyle name="Normal 2 4 5 5 2" xfId="1396"/>
    <cellStyle name="Normal 2 4 5 6" xfId="856"/>
    <cellStyle name="Normal 2 4 6" xfId="33"/>
    <cellStyle name="Normal 2 4 6 2" xfId="134"/>
    <cellStyle name="Normal 2 4 6 2 2" xfId="405"/>
    <cellStyle name="Normal 2 4 6 2 2 2" xfId="1217"/>
    <cellStyle name="Normal 2 4 6 2 3" xfId="675"/>
    <cellStyle name="Normal 2 4 6 2 3 2" xfId="1487"/>
    <cellStyle name="Normal 2 4 6 2 4" xfId="947"/>
    <cellStyle name="Normal 2 4 6 3" xfId="225"/>
    <cellStyle name="Normal 2 4 6 3 2" xfId="495"/>
    <cellStyle name="Normal 2 4 6 3 2 2" xfId="1307"/>
    <cellStyle name="Normal 2 4 6 3 3" xfId="765"/>
    <cellStyle name="Normal 2 4 6 3 3 2" xfId="1577"/>
    <cellStyle name="Normal 2 4 6 3 4" xfId="1037"/>
    <cellStyle name="Normal 2 4 6 4" xfId="315"/>
    <cellStyle name="Normal 2 4 6 4 2" xfId="1127"/>
    <cellStyle name="Normal 2 4 6 5" xfId="585"/>
    <cellStyle name="Normal 2 4 6 5 2" xfId="1397"/>
    <cellStyle name="Normal 2 4 6 6" xfId="857"/>
    <cellStyle name="Normal 2 4 7" xfId="34"/>
    <cellStyle name="Normal 2 4 7 2" xfId="135"/>
    <cellStyle name="Normal 2 4 7 2 2" xfId="406"/>
    <cellStyle name="Normal 2 4 7 2 2 2" xfId="1218"/>
    <cellStyle name="Normal 2 4 7 2 3" xfId="676"/>
    <cellStyle name="Normal 2 4 7 2 3 2" xfId="1488"/>
    <cellStyle name="Normal 2 4 7 2 4" xfId="948"/>
    <cellStyle name="Normal 2 4 7 3" xfId="226"/>
    <cellStyle name="Normal 2 4 7 3 2" xfId="496"/>
    <cellStyle name="Normal 2 4 7 3 2 2" xfId="1308"/>
    <cellStyle name="Normal 2 4 7 3 3" xfId="766"/>
    <cellStyle name="Normal 2 4 7 3 3 2" xfId="1578"/>
    <cellStyle name="Normal 2 4 7 3 4" xfId="1038"/>
    <cellStyle name="Normal 2 4 7 4" xfId="316"/>
    <cellStyle name="Normal 2 4 7 4 2" xfId="1128"/>
    <cellStyle name="Normal 2 4 7 5" xfId="586"/>
    <cellStyle name="Normal 2 4 7 5 2" xfId="1398"/>
    <cellStyle name="Normal 2 4 7 6" xfId="858"/>
    <cellStyle name="Normal 2 4 8" xfId="35"/>
    <cellStyle name="Normal 2 4 8 2" xfId="136"/>
    <cellStyle name="Normal 2 4 8 2 2" xfId="407"/>
    <cellStyle name="Normal 2 4 8 2 2 2" xfId="1219"/>
    <cellStyle name="Normal 2 4 8 2 3" xfId="677"/>
    <cellStyle name="Normal 2 4 8 2 3 2" xfId="1489"/>
    <cellStyle name="Normal 2 4 8 2 4" xfId="949"/>
    <cellStyle name="Normal 2 4 8 3" xfId="227"/>
    <cellStyle name="Normal 2 4 8 3 2" xfId="497"/>
    <cellStyle name="Normal 2 4 8 3 2 2" xfId="1309"/>
    <cellStyle name="Normal 2 4 8 3 3" xfId="767"/>
    <cellStyle name="Normal 2 4 8 3 3 2" xfId="1579"/>
    <cellStyle name="Normal 2 4 8 3 4" xfId="1039"/>
    <cellStyle name="Normal 2 4 8 4" xfId="317"/>
    <cellStyle name="Normal 2 4 8 4 2" xfId="1129"/>
    <cellStyle name="Normal 2 4 8 5" xfId="587"/>
    <cellStyle name="Normal 2 4 8 5 2" xfId="1399"/>
    <cellStyle name="Normal 2 4 8 6" xfId="859"/>
    <cellStyle name="Normal 2 4 9" xfId="36"/>
    <cellStyle name="Normal 2 4 9 2" xfId="137"/>
    <cellStyle name="Normal 2 4 9 2 2" xfId="408"/>
    <cellStyle name="Normal 2 4 9 2 2 2" xfId="1220"/>
    <cellStyle name="Normal 2 4 9 2 3" xfId="678"/>
    <cellStyle name="Normal 2 4 9 2 3 2" xfId="1490"/>
    <cellStyle name="Normal 2 4 9 2 4" xfId="950"/>
    <cellStyle name="Normal 2 4 9 3" xfId="228"/>
    <cellStyle name="Normal 2 4 9 3 2" xfId="498"/>
    <cellStyle name="Normal 2 4 9 3 2 2" xfId="1310"/>
    <cellStyle name="Normal 2 4 9 3 3" xfId="768"/>
    <cellStyle name="Normal 2 4 9 3 3 2" xfId="1580"/>
    <cellStyle name="Normal 2 4 9 3 4" xfId="1040"/>
    <cellStyle name="Normal 2 4 9 4" xfId="318"/>
    <cellStyle name="Normal 2 4 9 4 2" xfId="1130"/>
    <cellStyle name="Normal 2 4 9 5" xfId="588"/>
    <cellStyle name="Normal 2 4 9 5 2" xfId="1400"/>
    <cellStyle name="Normal 2 4 9 6" xfId="860"/>
    <cellStyle name="Normal 2 5" xfId="37"/>
    <cellStyle name="Normal 2 5 10" xfId="138"/>
    <cellStyle name="Normal 2 5 10 2" xfId="409"/>
    <cellStyle name="Normal 2 5 10 2 2" xfId="1221"/>
    <cellStyle name="Normal 2 5 10 3" xfId="679"/>
    <cellStyle name="Normal 2 5 10 3 2" xfId="1491"/>
    <cellStyle name="Normal 2 5 10 4" xfId="951"/>
    <cellStyle name="Normal 2 5 11" xfId="229"/>
    <cellStyle name="Normal 2 5 11 2" xfId="499"/>
    <cellStyle name="Normal 2 5 11 2 2" xfId="1311"/>
    <cellStyle name="Normal 2 5 11 3" xfId="769"/>
    <cellStyle name="Normal 2 5 11 3 2" xfId="1581"/>
    <cellStyle name="Normal 2 5 11 4" xfId="1041"/>
    <cellStyle name="Normal 2 5 12" xfId="319"/>
    <cellStyle name="Normal 2 5 12 2" xfId="1131"/>
    <cellStyle name="Normal 2 5 13" xfId="589"/>
    <cellStyle name="Normal 2 5 13 2" xfId="1401"/>
    <cellStyle name="Normal 2 5 14" xfId="861"/>
    <cellStyle name="Normal 2 5 2" xfId="38"/>
    <cellStyle name="Normal 2 5 2 2" xfId="39"/>
    <cellStyle name="Normal 2 5 2 2 2" xfId="140"/>
    <cellStyle name="Normal 2 5 2 2 2 2" xfId="411"/>
    <cellStyle name="Normal 2 5 2 2 2 2 2" xfId="1223"/>
    <cellStyle name="Normal 2 5 2 2 2 3" xfId="681"/>
    <cellStyle name="Normal 2 5 2 2 2 3 2" xfId="1493"/>
    <cellStyle name="Normal 2 5 2 2 2 4" xfId="953"/>
    <cellStyle name="Normal 2 5 2 2 3" xfId="231"/>
    <cellStyle name="Normal 2 5 2 2 3 2" xfId="501"/>
    <cellStyle name="Normal 2 5 2 2 3 2 2" xfId="1313"/>
    <cellStyle name="Normal 2 5 2 2 3 3" xfId="771"/>
    <cellStyle name="Normal 2 5 2 2 3 3 2" xfId="1583"/>
    <cellStyle name="Normal 2 5 2 2 3 4" xfId="1043"/>
    <cellStyle name="Normal 2 5 2 2 4" xfId="321"/>
    <cellStyle name="Normal 2 5 2 2 4 2" xfId="1133"/>
    <cellStyle name="Normal 2 5 2 2 5" xfId="591"/>
    <cellStyle name="Normal 2 5 2 2 5 2" xfId="1403"/>
    <cellStyle name="Normal 2 5 2 2 6" xfId="863"/>
    <cellStyle name="Normal 2 5 2 3" xfId="40"/>
    <cellStyle name="Normal 2 5 2 3 2" xfId="141"/>
    <cellStyle name="Normal 2 5 2 3 2 2" xfId="412"/>
    <cellStyle name="Normal 2 5 2 3 2 2 2" xfId="1224"/>
    <cellStyle name="Normal 2 5 2 3 2 3" xfId="682"/>
    <cellStyle name="Normal 2 5 2 3 2 3 2" xfId="1494"/>
    <cellStyle name="Normal 2 5 2 3 2 4" xfId="954"/>
    <cellStyle name="Normal 2 5 2 3 3" xfId="232"/>
    <cellStyle name="Normal 2 5 2 3 3 2" xfId="502"/>
    <cellStyle name="Normal 2 5 2 3 3 2 2" xfId="1314"/>
    <cellStyle name="Normal 2 5 2 3 3 3" xfId="772"/>
    <cellStyle name="Normal 2 5 2 3 3 3 2" xfId="1584"/>
    <cellStyle name="Normal 2 5 2 3 3 4" xfId="1044"/>
    <cellStyle name="Normal 2 5 2 3 4" xfId="322"/>
    <cellStyle name="Normal 2 5 2 3 4 2" xfId="1134"/>
    <cellStyle name="Normal 2 5 2 3 5" xfId="592"/>
    <cellStyle name="Normal 2 5 2 3 5 2" xfId="1404"/>
    <cellStyle name="Normal 2 5 2 3 6" xfId="864"/>
    <cellStyle name="Normal 2 5 2 4" xfId="139"/>
    <cellStyle name="Normal 2 5 2 4 2" xfId="410"/>
    <cellStyle name="Normal 2 5 2 4 2 2" xfId="1222"/>
    <cellStyle name="Normal 2 5 2 4 3" xfId="680"/>
    <cellStyle name="Normal 2 5 2 4 3 2" xfId="1492"/>
    <cellStyle name="Normal 2 5 2 4 4" xfId="952"/>
    <cellStyle name="Normal 2 5 2 5" xfId="230"/>
    <cellStyle name="Normal 2 5 2 5 2" xfId="500"/>
    <cellStyle name="Normal 2 5 2 5 2 2" xfId="1312"/>
    <cellStyle name="Normal 2 5 2 5 3" xfId="770"/>
    <cellStyle name="Normal 2 5 2 5 3 2" xfId="1582"/>
    <cellStyle name="Normal 2 5 2 5 4" xfId="1042"/>
    <cellStyle name="Normal 2 5 2 6" xfId="320"/>
    <cellStyle name="Normal 2 5 2 6 2" xfId="1132"/>
    <cellStyle name="Normal 2 5 2 7" xfId="590"/>
    <cellStyle name="Normal 2 5 2 7 2" xfId="1402"/>
    <cellStyle name="Normal 2 5 2 8" xfId="862"/>
    <cellStyle name="Normal 2 5 3" xfId="41"/>
    <cellStyle name="Normal 2 5 3 2" xfId="142"/>
    <cellStyle name="Normal 2 5 3 2 2" xfId="413"/>
    <cellStyle name="Normal 2 5 3 2 2 2" xfId="1225"/>
    <cellStyle name="Normal 2 5 3 2 3" xfId="683"/>
    <cellStyle name="Normal 2 5 3 2 3 2" xfId="1495"/>
    <cellStyle name="Normal 2 5 3 2 4" xfId="955"/>
    <cellStyle name="Normal 2 5 3 3" xfId="233"/>
    <cellStyle name="Normal 2 5 3 3 2" xfId="503"/>
    <cellStyle name="Normal 2 5 3 3 2 2" xfId="1315"/>
    <cellStyle name="Normal 2 5 3 3 3" xfId="773"/>
    <cellStyle name="Normal 2 5 3 3 3 2" xfId="1585"/>
    <cellStyle name="Normal 2 5 3 3 4" xfId="1045"/>
    <cellStyle name="Normal 2 5 3 4" xfId="323"/>
    <cellStyle name="Normal 2 5 3 4 2" xfId="1135"/>
    <cellStyle name="Normal 2 5 3 5" xfId="593"/>
    <cellStyle name="Normal 2 5 3 5 2" xfId="1405"/>
    <cellStyle name="Normal 2 5 3 6" xfId="865"/>
    <cellStyle name="Normal 2 5 4" xfId="42"/>
    <cellStyle name="Normal 2 5 4 2" xfId="143"/>
    <cellStyle name="Normal 2 5 4 2 2" xfId="414"/>
    <cellStyle name="Normal 2 5 4 2 2 2" xfId="1226"/>
    <cellStyle name="Normal 2 5 4 2 3" xfId="684"/>
    <cellStyle name="Normal 2 5 4 2 3 2" xfId="1496"/>
    <cellStyle name="Normal 2 5 4 2 4" xfId="956"/>
    <cellStyle name="Normal 2 5 4 3" xfId="234"/>
    <cellStyle name="Normal 2 5 4 3 2" xfId="504"/>
    <cellStyle name="Normal 2 5 4 3 2 2" xfId="1316"/>
    <cellStyle name="Normal 2 5 4 3 3" xfId="774"/>
    <cellStyle name="Normal 2 5 4 3 3 2" xfId="1586"/>
    <cellStyle name="Normal 2 5 4 3 4" xfId="1046"/>
    <cellStyle name="Normal 2 5 4 4" xfId="324"/>
    <cellStyle name="Normal 2 5 4 4 2" xfId="1136"/>
    <cellStyle name="Normal 2 5 4 5" xfId="594"/>
    <cellStyle name="Normal 2 5 4 5 2" xfId="1406"/>
    <cellStyle name="Normal 2 5 4 6" xfId="866"/>
    <cellStyle name="Normal 2 5 5" xfId="43"/>
    <cellStyle name="Normal 2 5 5 2" xfId="144"/>
    <cellStyle name="Normal 2 5 5 2 2" xfId="415"/>
    <cellStyle name="Normal 2 5 5 2 2 2" xfId="1227"/>
    <cellStyle name="Normal 2 5 5 2 3" xfId="685"/>
    <cellStyle name="Normal 2 5 5 2 3 2" xfId="1497"/>
    <cellStyle name="Normal 2 5 5 2 4" xfId="957"/>
    <cellStyle name="Normal 2 5 5 3" xfId="235"/>
    <cellStyle name="Normal 2 5 5 3 2" xfId="505"/>
    <cellStyle name="Normal 2 5 5 3 2 2" xfId="1317"/>
    <cellStyle name="Normal 2 5 5 3 3" xfId="775"/>
    <cellStyle name="Normal 2 5 5 3 3 2" xfId="1587"/>
    <cellStyle name="Normal 2 5 5 3 4" xfId="1047"/>
    <cellStyle name="Normal 2 5 5 4" xfId="325"/>
    <cellStyle name="Normal 2 5 5 4 2" xfId="1137"/>
    <cellStyle name="Normal 2 5 5 5" xfId="595"/>
    <cellStyle name="Normal 2 5 5 5 2" xfId="1407"/>
    <cellStyle name="Normal 2 5 5 6" xfId="867"/>
    <cellStyle name="Normal 2 5 6" xfId="44"/>
    <cellStyle name="Normal 2 5 6 2" xfId="145"/>
    <cellStyle name="Normal 2 5 6 2 2" xfId="416"/>
    <cellStyle name="Normal 2 5 6 2 2 2" xfId="1228"/>
    <cellStyle name="Normal 2 5 6 2 3" xfId="686"/>
    <cellStyle name="Normal 2 5 6 2 3 2" xfId="1498"/>
    <cellStyle name="Normal 2 5 6 2 4" xfId="958"/>
    <cellStyle name="Normal 2 5 6 3" xfId="236"/>
    <cellStyle name="Normal 2 5 6 3 2" xfId="506"/>
    <cellStyle name="Normal 2 5 6 3 2 2" xfId="1318"/>
    <cellStyle name="Normal 2 5 6 3 3" xfId="776"/>
    <cellStyle name="Normal 2 5 6 3 3 2" xfId="1588"/>
    <cellStyle name="Normal 2 5 6 3 4" xfId="1048"/>
    <cellStyle name="Normal 2 5 6 4" xfId="326"/>
    <cellStyle name="Normal 2 5 6 4 2" xfId="1138"/>
    <cellStyle name="Normal 2 5 6 5" xfId="596"/>
    <cellStyle name="Normal 2 5 6 5 2" xfId="1408"/>
    <cellStyle name="Normal 2 5 6 6" xfId="868"/>
    <cellStyle name="Normal 2 5 7" xfId="45"/>
    <cellStyle name="Normal 2 5 7 2" xfId="146"/>
    <cellStyle name="Normal 2 5 7 2 2" xfId="417"/>
    <cellStyle name="Normal 2 5 7 2 2 2" xfId="1229"/>
    <cellStyle name="Normal 2 5 7 2 3" xfId="687"/>
    <cellStyle name="Normal 2 5 7 2 3 2" xfId="1499"/>
    <cellStyle name="Normal 2 5 7 2 4" xfId="959"/>
    <cellStyle name="Normal 2 5 7 3" xfId="237"/>
    <cellStyle name="Normal 2 5 7 3 2" xfId="507"/>
    <cellStyle name="Normal 2 5 7 3 2 2" xfId="1319"/>
    <cellStyle name="Normal 2 5 7 3 3" xfId="777"/>
    <cellStyle name="Normal 2 5 7 3 3 2" xfId="1589"/>
    <cellStyle name="Normal 2 5 7 3 4" xfId="1049"/>
    <cellStyle name="Normal 2 5 7 4" xfId="327"/>
    <cellStyle name="Normal 2 5 7 4 2" xfId="1139"/>
    <cellStyle name="Normal 2 5 7 5" xfId="597"/>
    <cellStyle name="Normal 2 5 7 5 2" xfId="1409"/>
    <cellStyle name="Normal 2 5 7 6" xfId="869"/>
    <cellStyle name="Normal 2 5 8" xfId="46"/>
    <cellStyle name="Normal 2 5 8 2" xfId="147"/>
    <cellStyle name="Normal 2 5 8 2 2" xfId="418"/>
    <cellStyle name="Normal 2 5 8 2 2 2" xfId="1230"/>
    <cellStyle name="Normal 2 5 8 2 3" xfId="688"/>
    <cellStyle name="Normal 2 5 8 2 3 2" xfId="1500"/>
    <cellStyle name="Normal 2 5 8 2 4" xfId="960"/>
    <cellStyle name="Normal 2 5 8 3" xfId="238"/>
    <cellStyle name="Normal 2 5 8 3 2" xfId="508"/>
    <cellStyle name="Normal 2 5 8 3 2 2" xfId="1320"/>
    <cellStyle name="Normal 2 5 8 3 3" xfId="778"/>
    <cellStyle name="Normal 2 5 8 3 3 2" xfId="1590"/>
    <cellStyle name="Normal 2 5 8 3 4" xfId="1050"/>
    <cellStyle name="Normal 2 5 8 4" xfId="328"/>
    <cellStyle name="Normal 2 5 8 4 2" xfId="1140"/>
    <cellStyle name="Normal 2 5 8 5" xfId="598"/>
    <cellStyle name="Normal 2 5 8 5 2" xfId="1410"/>
    <cellStyle name="Normal 2 5 8 6" xfId="870"/>
    <cellStyle name="Normal 2 5 9" xfId="47"/>
    <cellStyle name="Normal 2 5 9 2" xfId="148"/>
    <cellStyle name="Normal 2 5 9 2 2" xfId="419"/>
    <cellStyle name="Normal 2 5 9 2 2 2" xfId="1231"/>
    <cellStyle name="Normal 2 5 9 2 3" xfId="689"/>
    <cellStyle name="Normal 2 5 9 2 3 2" xfId="1501"/>
    <cellStyle name="Normal 2 5 9 2 4" xfId="961"/>
    <cellStyle name="Normal 2 5 9 3" xfId="239"/>
    <cellStyle name="Normal 2 5 9 3 2" xfId="509"/>
    <cellStyle name="Normal 2 5 9 3 2 2" xfId="1321"/>
    <cellStyle name="Normal 2 5 9 3 3" xfId="779"/>
    <cellStyle name="Normal 2 5 9 3 3 2" xfId="1591"/>
    <cellStyle name="Normal 2 5 9 3 4" xfId="1051"/>
    <cellStyle name="Normal 2 5 9 4" xfId="329"/>
    <cellStyle name="Normal 2 5 9 4 2" xfId="1141"/>
    <cellStyle name="Normal 2 5 9 5" xfId="599"/>
    <cellStyle name="Normal 2 5 9 5 2" xfId="1411"/>
    <cellStyle name="Normal 2 5 9 6" xfId="871"/>
    <cellStyle name="Normal 2 6" xfId="48"/>
    <cellStyle name="Normal 2 6 10" xfId="149"/>
    <cellStyle name="Normal 2 6 10 2" xfId="420"/>
    <cellStyle name="Normal 2 6 10 2 2" xfId="1232"/>
    <cellStyle name="Normal 2 6 10 3" xfId="690"/>
    <cellStyle name="Normal 2 6 10 3 2" xfId="1502"/>
    <cellStyle name="Normal 2 6 10 4" xfId="962"/>
    <cellStyle name="Normal 2 6 11" xfId="240"/>
    <cellStyle name="Normal 2 6 11 2" xfId="510"/>
    <cellStyle name="Normal 2 6 11 2 2" xfId="1322"/>
    <cellStyle name="Normal 2 6 11 3" xfId="780"/>
    <cellStyle name="Normal 2 6 11 3 2" xfId="1592"/>
    <cellStyle name="Normal 2 6 11 4" xfId="1052"/>
    <cellStyle name="Normal 2 6 12" xfId="330"/>
    <cellStyle name="Normal 2 6 12 2" xfId="1142"/>
    <cellStyle name="Normal 2 6 13" xfId="600"/>
    <cellStyle name="Normal 2 6 13 2" xfId="1412"/>
    <cellStyle name="Normal 2 6 14" xfId="872"/>
    <cellStyle name="Normal 2 6 2" xfId="49"/>
    <cellStyle name="Normal 2 6 2 2" xfId="50"/>
    <cellStyle name="Normal 2 6 2 2 2" xfId="151"/>
    <cellStyle name="Normal 2 6 2 2 2 2" xfId="422"/>
    <cellStyle name="Normal 2 6 2 2 2 2 2" xfId="1234"/>
    <cellStyle name="Normal 2 6 2 2 2 3" xfId="692"/>
    <cellStyle name="Normal 2 6 2 2 2 3 2" xfId="1504"/>
    <cellStyle name="Normal 2 6 2 2 2 4" xfId="964"/>
    <cellStyle name="Normal 2 6 2 2 3" xfId="242"/>
    <cellStyle name="Normal 2 6 2 2 3 2" xfId="512"/>
    <cellStyle name="Normal 2 6 2 2 3 2 2" xfId="1324"/>
    <cellStyle name="Normal 2 6 2 2 3 3" xfId="782"/>
    <cellStyle name="Normal 2 6 2 2 3 3 2" xfId="1594"/>
    <cellStyle name="Normal 2 6 2 2 3 4" xfId="1054"/>
    <cellStyle name="Normal 2 6 2 2 4" xfId="332"/>
    <cellStyle name="Normal 2 6 2 2 4 2" xfId="1144"/>
    <cellStyle name="Normal 2 6 2 2 5" xfId="602"/>
    <cellStyle name="Normal 2 6 2 2 5 2" xfId="1414"/>
    <cellStyle name="Normal 2 6 2 2 6" xfId="874"/>
    <cellStyle name="Normal 2 6 2 3" xfId="51"/>
    <cellStyle name="Normal 2 6 2 3 2" xfId="152"/>
    <cellStyle name="Normal 2 6 2 3 2 2" xfId="423"/>
    <cellStyle name="Normal 2 6 2 3 2 2 2" xfId="1235"/>
    <cellStyle name="Normal 2 6 2 3 2 3" xfId="693"/>
    <cellStyle name="Normal 2 6 2 3 2 3 2" xfId="1505"/>
    <cellStyle name="Normal 2 6 2 3 2 4" xfId="965"/>
    <cellStyle name="Normal 2 6 2 3 3" xfId="243"/>
    <cellStyle name="Normal 2 6 2 3 3 2" xfId="513"/>
    <cellStyle name="Normal 2 6 2 3 3 2 2" xfId="1325"/>
    <cellStyle name="Normal 2 6 2 3 3 3" xfId="783"/>
    <cellStyle name="Normal 2 6 2 3 3 3 2" xfId="1595"/>
    <cellStyle name="Normal 2 6 2 3 3 4" xfId="1055"/>
    <cellStyle name="Normal 2 6 2 3 4" xfId="333"/>
    <cellStyle name="Normal 2 6 2 3 4 2" xfId="1145"/>
    <cellStyle name="Normal 2 6 2 3 5" xfId="603"/>
    <cellStyle name="Normal 2 6 2 3 5 2" xfId="1415"/>
    <cellStyle name="Normal 2 6 2 3 6" xfId="875"/>
    <cellStyle name="Normal 2 6 2 4" xfId="150"/>
    <cellStyle name="Normal 2 6 2 4 2" xfId="421"/>
    <cellStyle name="Normal 2 6 2 4 2 2" xfId="1233"/>
    <cellStyle name="Normal 2 6 2 4 3" xfId="691"/>
    <cellStyle name="Normal 2 6 2 4 3 2" xfId="1503"/>
    <cellStyle name="Normal 2 6 2 4 4" xfId="963"/>
    <cellStyle name="Normal 2 6 2 5" xfId="241"/>
    <cellStyle name="Normal 2 6 2 5 2" xfId="511"/>
    <cellStyle name="Normal 2 6 2 5 2 2" xfId="1323"/>
    <cellStyle name="Normal 2 6 2 5 3" xfId="781"/>
    <cellStyle name="Normal 2 6 2 5 3 2" xfId="1593"/>
    <cellStyle name="Normal 2 6 2 5 4" xfId="1053"/>
    <cellStyle name="Normal 2 6 2 6" xfId="331"/>
    <cellStyle name="Normal 2 6 2 6 2" xfId="1143"/>
    <cellStyle name="Normal 2 6 2 7" xfId="601"/>
    <cellStyle name="Normal 2 6 2 7 2" xfId="1413"/>
    <cellStyle name="Normal 2 6 2 8" xfId="873"/>
    <cellStyle name="Normal 2 6 3" xfId="52"/>
    <cellStyle name="Normal 2 6 3 2" xfId="153"/>
    <cellStyle name="Normal 2 6 3 2 2" xfId="424"/>
    <cellStyle name="Normal 2 6 3 2 2 2" xfId="1236"/>
    <cellStyle name="Normal 2 6 3 2 3" xfId="694"/>
    <cellStyle name="Normal 2 6 3 2 3 2" xfId="1506"/>
    <cellStyle name="Normal 2 6 3 2 4" xfId="966"/>
    <cellStyle name="Normal 2 6 3 3" xfId="244"/>
    <cellStyle name="Normal 2 6 3 3 2" xfId="514"/>
    <cellStyle name="Normal 2 6 3 3 2 2" xfId="1326"/>
    <cellStyle name="Normal 2 6 3 3 3" xfId="784"/>
    <cellStyle name="Normal 2 6 3 3 3 2" xfId="1596"/>
    <cellStyle name="Normal 2 6 3 3 4" xfId="1056"/>
    <cellStyle name="Normal 2 6 3 4" xfId="334"/>
    <cellStyle name="Normal 2 6 3 4 2" xfId="1146"/>
    <cellStyle name="Normal 2 6 3 5" xfId="604"/>
    <cellStyle name="Normal 2 6 3 5 2" xfId="1416"/>
    <cellStyle name="Normal 2 6 3 6" xfId="876"/>
    <cellStyle name="Normal 2 6 4" xfId="53"/>
    <cellStyle name="Normal 2 6 4 2" xfId="154"/>
    <cellStyle name="Normal 2 6 4 2 2" xfId="425"/>
    <cellStyle name="Normal 2 6 4 2 2 2" xfId="1237"/>
    <cellStyle name="Normal 2 6 4 2 3" xfId="695"/>
    <cellStyle name="Normal 2 6 4 2 3 2" xfId="1507"/>
    <cellStyle name="Normal 2 6 4 2 4" xfId="967"/>
    <cellStyle name="Normal 2 6 4 3" xfId="245"/>
    <cellStyle name="Normal 2 6 4 3 2" xfId="515"/>
    <cellStyle name="Normal 2 6 4 3 2 2" xfId="1327"/>
    <cellStyle name="Normal 2 6 4 3 3" xfId="785"/>
    <cellStyle name="Normal 2 6 4 3 3 2" xfId="1597"/>
    <cellStyle name="Normal 2 6 4 3 4" xfId="1057"/>
    <cellStyle name="Normal 2 6 4 4" xfId="335"/>
    <cellStyle name="Normal 2 6 4 4 2" xfId="1147"/>
    <cellStyle name="Normal 2 6 4 5" xfId="605"/>
    <cellStyle name="Normal 2 6 4 5 2" xfId="1417"/>
    <cellStyle name="Normal 2 6 4 6" xfId="877"/>
    <cellStyle name="Normal 2 6 5" xfId="54"/>
    <cellStyle name="Normal 2 6 5 2" xfId="155"/>
    <cellStyle name="Normal 2 6 5 2 2" xfId="426"/>
    <cellStyle name="Normal 2 6 5 2 2 2" xfId="1238"/>
    <cellStyle name="Normal 2 6 5 2 3" xfId="696"/>
    <cellStyle name="Normal 2 6 5 2 3 2" xfId="1508"/>
    <cellStyle name="Normal 2 6 5 2 4" xfId="968"/>
    <cellStyle name="Normal 2 6 5 3" xfId="246"/>
    <cellStyle name="Normal 2 6 5 3 2" xfId="516"/>
    <cellStyle name="Normal 2 6 5 3 2 2" xfId="1328"/>
    <cellStyle name="Normal 2 6 5 3 3" xfId="786"/>
    <cellStyle name="Normal 2 6 5 3 3 2" xfId="1598"/>
    <cellStyle name="Normal 2 6 5 3 4" xfId="1058"/>
    <cellStyle name="Normal 2 6 5 4" xfId="336"/>
    <cellStyle name="Normal 2 6 5 4 2" xfId="1148"/>
    <cellStyle name="Normal 2 6 5 5" xfId="606"/>
    <cellStyle name="Normal 2 6 5 5 2" xfId="1418"/>
    <cellStyle name="Normal 2 6 5 6" xfId="878"/>
    <cellStyle name="Normal 2 6 6" xfId="55"/>
    <cellStyle name="Normal 2 6 6 2" xfId="156"/>
    <cellStyle name="Normal 2 6 6 2 2" xfId="427"/>
    <cellStyle name="Normal 2 6 6 2 2 2" xfId="1239"/>
    <cellStyle name="Normal 2 6 6 2 3" xfId="697"/>
    <cellStyle name="Normal 2 6 6 2 3 2" xfId="1509"/>
    <cellStyle name="Normal 2 6 6 2 4" xfId="969"/>
    <cellStyle name="Normal 2 6 6 3" xfId="247"/>
    <cellStyle name="Normal 2 6 6 3 2" xfId="517"/>
    <cellStyle name="Normal 2 6 6 3 2 2" xfId="1329"/>
    <cellStyle name="Normal 2 6 6 3 3" xfId="787"/>
    <cellStyle name="Normal 2 6 6 3 3 2" xfId="1599"/>
    <cellStyle name="Normal 2 6 6 3 4" xfId="1059"/>
    <cellStyle name="Normal 2 6 6 4" xfId="337"/>
    <cellStyle name="Normal 2 6 6 4 2" xfId="1149"/>
    <cellStyle name="Normal 2 6 6 5" xfId="607"/>
    <cellStyle name="Normal 2 6 6 5 2" xfId="1419"/>
    <cellStyle name="Normal 2 6 6 6" xfId="879"/>
    <cellStyle name="Normal 2 6 7" xfId="56"/>
    <cellStyle name="Normal 2 6 7 2" xfId="157"/>
    <cellStyle name="Normal 2 6 7 2 2" xfId="428"/>
    <cellStyle name="Normal 2 6 7 2 2 2" xfId="1240"/>
    <cellStyle name="Normal 2 6 7 2 3" xfId="698"/>
    <cellStyle name="Normal 2 6 7 2 3 2" xfId="1510"/>
    <cellStyle name="Normal 2 6 7 2 4" xfId="970"/>
    <cellStyle name="Normal 2 6 7 3" xfId="248"/>
    <cellStyle name="Normal 2 6 7 3 2" xfId="518"/>
    <cellStyle name="Normal 2 6 7 3 2 2" xfId="1330"/>
    <cellStyle name="Normal 2 6 7 3 3" xfId="788"/>
    <cellStyle name="Normal 2 6 7 3 3 2" xfId="1600"/>
    <cellStyle name="Normal 2 6 7 3 4" xfId="1060"/>
    <cellStyle name="Normal 2 6 7 4" xfId="338"/>
    <cellStyle name="Normal 2 6 7 4 2" xfId="1150"/>
    <cellStyle name="Normal 2 6 7 5" xfId="608"/>
    <cellStyle name="Normal 2 6 7 5 2" xfId="1420"/>
    <cellStyle name="Normal 2 6 7 6" xfId="880"/>
    <cellStyle name="Normal 2 6 8" xfId="57"/>
    <cellStyle name="Normal 2 6 8 2" xfId="158"/>
    <cellStyle name="Normal 2 6 8 2 2" xfId="429"/>
    <cellStyle name="Normal 2 6 8 2 2 2" xfId="1241"/>
    <cellStyle name="Normal 2 6 8 2 3" xfId="699"/>
    <cellStyle name="Normal 2 6 8 2 3 2" xfId="1511"/>
    <cellStyle name="Normal 2 6 8 2 4" xfId="971"/>
    <cellStyle name="Normal 2 6 8 3" xfId="249"/>
    <cellStyle name="Normal 2 6 8 3 2" xfId="519"/>
    <cellStyle name="Normal 2 6 8 3 2 2" xfId="1331"/>
    <cellStyle name="Normal 2 6 8 3 3" xfId="789"/>
    <cellStyle name="Normal 2 6 8 3 3 2" xfId="1601"/>
    <cellStyle name="Normal 2 6 8 3 4" xfId="1061"/>
    <cellStyle name="Normal 2 6 8 4" xfId="339"/>
    <cellStyle name="Normal 2 6 8 4 2" xfId="1151"/>
    <cellStyle name="Normal 2 6 8 5" xfId="609"/>
    <cellStyle name="Normal 2 6 8 5 2" xfId="1421"/>
    <cellStyle name="Normal 2 6 8 6" xfId="881"/>
    <cellStyle name="Normal 2 6 9" xfId="58"/>
    <cellStyle name="Normal 2 6 9 2" xfId="159"/>
    <cellStyle name="Normal 2 6 9 2 2" xfId="430"/>
    <cellStyle name="Normal 2 6 9 2 2 2" xfId="1242"/>
    <cellStyle name="Normal 2 6 9 2 3" xfId="700"/>
    <cellStyle name="Normal 2 6 9 2 3 2" xfId="1512"/>
    <cellStyle name="Normal 2 6 9 2 4" xfId="972"/>
    <cellStyle name="Normal 2 6 9 3" xfId="250"/>
    <cellStyle name="Normal 2 6 9 3 2" xfId="520"/>
    <cellStyle name="Normal 2 6 9 3 2 2" xfId="1332"/>
    <cellStyle name="Normal 2 6 9 3 3" xfId="790"/>
    <cellStyle name="Normal 2 6 9 3 3 2" xfId="1602"/>
    <cellStyle name="Normal 2 6 9 3 4" xfId="1062"/>
    <cellStyle name="Normal 2 6 9 4" xfId="340"/>
    <cellStyle name="Normal 2 6 9 4 2" xfId="1152"/>
    <cellStyle name="Normal 2 6 9 5" xfId="610"/>
    <cellStyle name="Normal 2 6 9 5 2" xfId="1422"/>
    <cellStyle name="Normal 2 6 9 6" xfId="882"/>
    <cellStyle name="Normal 2 7" xfId="59"/>
    <cellStyle name="Normal 2 7 10" xfId="160"/>
    <cellStyle name="Normal 2 7 10 2" xfId="431"/>
    <cellStyle name="Normal 2 7 10 2 2" xfId="1243"/>
    <cellStyle name="Normal 2 7 10 3" xfId="701"/>
    <cellStyle name="Normal 2 7 10 3 2" xfId="1513"/>
    <cellStyle name="Normal 2 7 10 4" xfId="973"/>
    <cellStyle name="Normal 2 7 11" xfId="251"/>
    <cellStyle name="Normal 2 7 11 2" xfId="521"/>
    <cellStyle name="Normal 2 7 11 2 2" xfId="1333"/>
    <cellStyle name="Normal 2 7 11 3" xfId="791"/>
    <cellStyle name="Normal 2 7 11 3 2" xfId="1603"/>
    <cellStyle name="Normal 2 7 11 4" xfId="1063"/>
    <cellStyle name="Normal 2 7 12" xfId="341"/>
    <cellStyle name="Normal 2 7 12 2" xfId="1153"/>
    <cellStyle name="Normal 2 7 13" xfId="611"/>
    <cellStyle name="Normal 2 7 13 2" xfId="1423"/>
    <cellStyle name="Normal 2 7 14" xfId="883"/>
    <cellStyle name="Normal 2 7 2" xfId="60"/>
    <cellStyle name="Normal 2 7 2 2" xfId="61"/>
    <cellStyle name="Normal 2 7 2 2 2" xfId="162"/>
    <cellStyle name="Normal 2 7 2 2 2 2" xfId="433"/>
    <cellStyle name="Normal 2 7 2 2 2 2 2" xfId="1245"/>
    <cellStyle name="Normal 2 7 2 2 2 3" xfId="703"/>
    <cellStyle name="Normal 2 7 2 2 2 3 2" xfId="1515"/>
    <cellStyle name="Normal 2 7 2 2 2 4" xfId="975"/>
    <cellStyle name="Normal 2 7 2 2 3" xfId="253"/>
    <cellStyle name="Normal 2 7 2 2 3 2" xfId="523"/>
    <cellStyle name="Normal 2 7 2 2 3 2 2" xfId="1335"/>
    <cellStyle name="Normal 2 7 2 2 3 3" xfId="793"/>
    <cellStyle name="Normal 2 7 2 2 3 3 2" xfId="1605"/>
    <cellStyle name="Normal 2 7 2 2 3 4" xfId="1065"/>
    <cellStyle name="Normal 2 7 2 2 4" xfId="343"/>
    <cellStyle name="Normal 2 7 2 2 4 2" xfId="1155"/>
    <cellStyle name="Normal 2 7 2 2 5" xfId="613"/>
    <cellStyle name="Normal 2 7 2 2 5 2" xfId="1425"/>
    <cellStyle name="Normal 2 7 2 2 6" xfId="885"/>
    <cellStyle name="Normal 2 7 2 3" xfId="62"/>
    <cellStyle name="Normal 2 7 2 3 2" xfId="163"/>
    <cellStyle name="Normal 2 7 2 3 2 2" xfId="434"/>
    <cellStyle name="Normal 2 7 2 3 2 2 2" xfId="1246"/>
    <cellStyle name="Normal 2 7 2 3 2 3" xfId="704"/>
    <cellStyle name="Normal 2 7 2 3 2 3 2" xfId="1516"/>
    <cellStyle name="Normal 2 7 2 3 2 4" xfId="976"/>
    <cellStyle name="Normal 2 7 2 3 3" xfId="254"/>
    <cellStyle name="Normal 2 7 2 3 3 2" xfId="524"/>
    <cellStyle name="Normal 2 7 2 3 3 2 2" xfId="1336"/>
    <cellStyle name="Normal 2 7 2 3 3 3" xfId="794"/>
    <cellStyle name="Normal 2 7 2 3 3 3 2" xfId="1606"/>
    <cellStyle name="Normal 2 7 2 3 3 4" xfId="1066"/>
    <cellStyle name="Normal 2 7 2 3 4" xfId="344"/>
    <cellStyle name="Normal 2 7 2 3 4 2" xfId="1156"/>
    <cellStyle name="Normal 2 7 2 3 5" xfId="614"/>
    <cellStyle name="Normal 2 7 2 3 5 2" xfId="1426"/>
    <cellStyle name="Normal 2 7 2 3 6" xfId="886"/>
    <cellStyle name="Normal 2 7 2 4" xfId="161"/>
    <cellStyle name="Normal 2 7 2 4 2" xfId="432"/>
    <cellStyle name="Normal 2 7 2 4 2 2" xfId="1244"/>
    <cellStyle name="Normal 2 7 2 4 3" xfId="702"/>
    <cellStyle name="Normal 2 7 2 4 3 2" xfId="1514"/>
    <cellStyle name="Normal 2 7 2 4 4" xfId="974"/>
    <cellStyle name="Normal 2 7 2 5" xfId="252"/>
    <cellStyle name="Normal 2 7 2 5 2" xfId="522"/>
    <cellStyle name="Normal 2 7 2 5 2 2" xfId="1334"/>
    <cellStyle name="Normal 2 7 2 5 3" xfId="792"/>
    <cellStyle name="Normal 2 7 2 5 3 2" xfId="1604"/>
    <cellStyle name="Normal 2 7 2 5 4" xfId="1064"/>
    <cellStyle name="Normal 2 7 2 6" xfId="342"/>
    <cellStyle name="Normal 2 7 2 6 2" xfId="1154"/>
    <cellStyle name="Normal 2 7 2 7" xfId="612"/>
    <cellStyle name="Normal 2 7 2 7 2" xfId="1424"/>
    <cellStyle name="Normal 2 7 2 8" xfId="884"/>
    <cellStyle name="Normal 2 7 3" xfId="63"/>
    <cellStyle name="Normal 2 7 3 2" xfId="164"/>
    <cellStyle name="Normal 2 7 3 2 2" xfId="435"/>
    <cellStyle name="Normal 2 7 3 2 2 2" xfId="1247"/>
    <cellStyle name="Normal 2 7 3 2 3" xfId="705"/>
    <cellStyle name="Normal 2 7 3 2 3 2" xfId="1517"/>
    <cellStyle name="Normal 2 7 3 2 4" xfId="977"/>
    <cellStyle name="Normal 2 7 3 3" xfId="255"/>
    <cellStyle name="Normal 2 7 3 3 2" xfId="525"/>
    <cellStyle name="Normal 2 7 3 3 2 2" xfId="1337"/>
    <cellStyle name="Normal 2 7 3 3 3" xfId="795"/>
    <cellStyle name="Normal 2 7 3 3 3 2" xfId="1607"/>
    <cellStyle name="Normal 2 7 3 3 4" xfId="1067"/>
    <cellStyle name="Normal 2 7 3 4" xfId="345"/>
    <cellStyle name="Normal 2 7 3 4 2" xfId="1157"/>
    <cellStyle name="Normal 2 7 3 5" xfId="615"/>
    <cellStyle name="Normal 2 7 3 5 2" xfId="1427"/>
    <cellStyle name="Normal 2 7 3 6" xfId="887"/>
    <cellStyle name="Normal 2 7 4" xfId="64"/>
    <cellStyle name="Normal 2 7 4 2" xfId="165"/>
    <cellStyle name="Normal 2 7 4 2 2" xfId="436"/>
    <cellStyle name="Normal 2 7 4 2 2 2" xfId="1248"/>
    <cellStyle name="Normal 2 7 4 2 3" xfId="706"/>
    <cellStyle name="Normal 2 7 4 2 3 2" xfId="1518"/>
    <cellStyle name="Normal 2 7 4 2 4" xfId="978"/>
    <cellStyle name="Normal 2 7 4 3" xfId="256"/>
    <cellStyle name="Normal 2 7 4 3 2" xfId="526"/>
    <cellStyle name="Normal 2 7 4 3 2 2" xfId="1338"/>
    <cellStyle name="Normal 2 7 4 3 3" xfId="796"/>
    <cellStyle name="Normal 2 7 4 3 3 2" xfId="1608"/>
    <cellStyle name="Normal 2 7 4 3 4" xfId="1068"/>
    <cellStyle name="Normal 2 7 4 4" xfId="346"/>
    <cellStyle name="Normal 2 7 4 4 2" xfId="1158"/>
    <cellStyle name="Normal 2 7 4 5" xfId="616"/>
    <cellStyle name="Normal 2 7 4 5 2" xfId="1428"/>
    <cellStyle name="Normal 2 7 4 6" xfId="888"/>
    <cellStyle name="Normal 2 7 5" xfId="65"/>
    <cellStyle name="Normal 2 7 5 2" xfId="166"/>
    <cellStyle name="Normal 2 7 5 2 2" xfId="437"/>
    <cellStyle name="Normal 2 7 5 2 2 2" xfId="1249"/>
    <cellStyle name="Normal 2 7 5 2 3" xfId="707"/>
    <cellStyle name="Normal 2 7 5 2 3 2" xfId="1519"/>
    <cellStyle name="Normal 2 7 5 2 4" xfId="979"/>
    <cellStyle name="Normal 2 7 5 3" xfId="257"/>
    <cellStyle name="Normal 2 7 5 3 2" xfId="527"/>
    <cellStyle name="Normal 2 7 5 3 2 2" xfId="1339"/>
    <cellStyle name="Normal 2 7 5 3 3" xfId="797"/>
    <cellStyle name="Normal 2 7 5 3 3 2" xfId="1609"/>
    <cellStyle name="Normal 2 7 5 3 4" xfId="1069"/>
    <cellStyle name="Normal 2 7 5 4" xfId="347"/>
    <cellStyle name="Normal 2 7 5 4 2" xfId="1159"/>
    <cellStyle name="Normal 2 7 5 5" xfId="617"/>
    <cellStyle name="Normal 2 7 5 5 2" xfId="1429"/>
    <cellStyle name="Normal 2 7 5 6" xfId="889"/>
    <cellStyle name="Normal 2 7 6" xfId="66"/>
    <cellStyle name="Normal 2 7 6 2" xfId="167"/>
    <cellStyle name="Normal 2 7 6 2 2" xfId="438"/>
    <cellStyle name="Normal 2 7 6 2 2 2" xfId="1250"/>
    <cellStyle name="Normal 2 7 6 2 3" xfId="708"/>
    <cellStyle name="Normal 2 7 6 2 3 2" xfId="1520"/>
    <cellStyle name="Normal 2 7 6 2 4" xfId="980"/>
    <cellStyle name="Normal 2 7 6 3" xfId="258"/>
    <cellStyle name="Normal 2 7 6 3 2" xfId="528"/>
    <cellStyle name="Normal 2 7 6 3 2 2" xfId="1340"/>
    <cellStyle name="Normal 2 7 6 3 3" xfId="798"/>
    <cellStyle name="Normal 2 7 6 3 3 2" xfId="1610"/>
    <cellStyle name="Normal 2 7 6 3 4" xfId="1070"/>
    <cellStyle name="Normal 2 7 6 4" xfId="348"/>
    <cellStyle name="Normal 2 7 6 4 2" xfId="1160"/>
    <cellStyle name="Normal 2 7 6 5" xfId="618"/>
    <cellStyle name="Normal 2 7 6 5 2" xfId="1430"/>
    <cellStyle name="Normal 2 7 6 6" xfId="890"/>
    <cellStyle name="Normal 2 7 7" xfId="67"/>
    <cellStyle name="Normal 2 7 7 2" xfId="168"/>
    <cellStyle name="Normal 2 7 7 2 2" xfId="439"/>
    <cellStyle name="Normal 2 7 7 2 2 2" xfId="1251"/>
    <cellStyle name="Normal 2 7 7 2 3" xfId="709"/>
    <cellStyle name="Normal 2 7 7 2 3 2" xfId="1521"/>
    <cellStyle name="Normal 2 7 7 2 4" xfId="981"/>
    <cellStyle name="Normal 2 7 7 3" xfId="259"/>
    <cellStyle name="Normal 2 7 7 3 2" xfId="529"/>
    <cellStyle name="Normal 2 7 7 3 2 2" xfId="1341"/>
    <cellStyle name="Normal 2 7 7 3 3" xfId="799"/>
    <cellStyle name="Normal 2 7 7 3 3 2" xfId="1611"/>
    <cellStyle name="Normal 2 7 7 3 4" xfId="1071"/>
    <cellStyle name="Normal 2 7 7 4" xfId="349"/>
    <cellStyle name="Normal 2 7 7 4 2" xfId="1161"/>
    <cellStyle name="Normal 2 7 7 5" xfId="619"/>
    <cellStyle name="Normal 2 7 7 5 2" xfId="1431"/>
    <cellStyle name="Normal 2 7 7 6" xfId="891"/>
    <cellStyle name="Normal 2 7 8" xfId="68"/>
    <cellStyle name="Normal 2 7 8 2" xfId="169"/>
    <cellStyle name="Normal 2 7 8 2 2" xfId="440"/>
    <cellStyle name="Normal 2 7 8 2 2 2" xfId="1252"/>
    <cellStyle name="Normal 2 7 8 2 3" xfId="710"/>
    <cellStyle name="Normal 2 7 8 2 3 2" xfId="1522"/>
    <cellStyle name="Normal 2 7 8 2 4" xfId="982"/>
    <cellStyle name="Normal 2 7 8 3" xfId="260"/>
    <cellStyle name="Normal 2 7 8 3 2" xfId="530"/>
    <cellStyle name="Normal 2 7 8 3 2 2" xfId="1342"/>
    <cellStyle name="Normal 2 7 8 3 3" xfId="800"/>
    <cellStyle name="Normal 2 7 8 3 3 2" xfId="1612"/>
    <cellStyle name="Normal 2 7 8 3 4" xfId="1072"/>
    <cellStyle name="Normal 2 7 8 4" xfId="350"/>
    <cellStyle name="Normal 2 7 8 4 2" xfId="1162"/>
    <cellStyle name="Normal 2 7 8 5" xfId="620"/>
    <cellStyle name="Normal 2 7 8 5 2" xfId="1432"/>
    <cellStyle name="Normal 2 7 8 6" xfId="892"/>
    <cellStyle name="Normal 2 7 9" xfId="69"/>
    <cellStyle name="Normal 2 7 9 2" xfId="170"/>
    <cellStyle name="Normal 2 7 9 2 2" xfId="441"/>
    <cellStyle name="Normal 2 7 9 2 2 2" xfId="1253"/>
    <cellStyle name="Normal 2 7 9 2 3" xfId="711"/>
    <cellStyle name="Normal 2 7 9 2 3 2" xfId="1523"/>
    <cellStyle name="Normal 2 7 9 2 4" xfId="983"/>
    <cellStyle name="Normal 2 7 9 3" xfId="261"/>
    <cellStyle name="Normal 2 7 9 3 2" xfId="531"/>
    <cellStyle name="Normal 2 7 9 3 2 2" xfId="1343"/>
    <cellStyle name="Normal 2 7 9 3 3" xfId="801"/>
    <cellStyle name="Normal 2 7 9 3 3 2" xfId="1613"/>
    <cellStyle name="Normal 2 7 9 3 4" xfId="1073"/>
    <cellStyle name="Normal 2 7 9 4" xfId="351"/>
    <cellStyle name="Normal 2 7 9 4 2" xfId="1163"/>
    <cellStyle name="Normal 2 7 9 5" xfId="621"/>
    <cellStyle name="Normal 2 7 9 5 2" xfId="1433"/>
    <cellStyle name="Normal 2 7 9 6" xfId="893"/>
    <cellStyle name="Normal 2 8" xfId="70"/>
    <cellStyle name="Normal 2 8 10" xfId="171"/>
    <cellStyle name="Normal 2 8 10 2" xfId="442"/>
    <cellStyle name="Normal 2 8 10 2 2" xfId="1254"/>
    <cellStyle name="Normal 2 8 10 3" xfId="712"/>
    <cellStyle name="Normal 2 8 10 3 2" xfId="1524"/>
    <cellStyle name="Normal 2 8 10 4" xfId="984"/>
    <cellStyle name="Normal 2 8 11" xfId="262"/>
    <cellStyle name="Normal 2 8 11 2" xfId="532"/>
    <cellStyle name="Normal 2 8 11 2 2" xfId="1344"/>
    <cellStyle name="Normal 2 8 11 3" xfId="802"/>
    <cellStyle name="Normal 2 8 11 3 2" xfId="1614"/>
    <cellStyle name="Normal 2 8 11 4" xfId="1074"/>
    <cellStyle name="Normal 2 8 12" xfId="352"/>
    <cellStyle name="Normal 2 8 12 2" xfId="1164"/>
    <cellStyle name="Normal 2 8 13" xfId="622"/>
    <cellStyle name="Normal 2 8 13 2" xfId="1434"/>
    <cellStyle name="Normal 2 8 14" xfId="894"/>
    <cellStyle name="Normal 2 8 2" xfId="71"/>
    <cellStyle name="Normal 2 8 2 2" xfId="72"/>
    <cellStyle name="Normal 2 8 2 2 2" xfId="173"/>
    <cellStyle name="Normal 2 8 2 2 2 2" xfId="444"/>
    <cellStyle name="Normal 2 8 2 2 2 2 2" xfId="1256"/>
    <cellStyle name="Normal 2 8 2 2 2 3" xfId="714"/>
    <cellStyle name="Normal 2 8 2 2 2 3 2" xfId="1526"/>
    <cellStyle name="Normal 2 8 2 2 2 4" xfId="986"/>
    <cellStyle name="Normal 2 8 2 2 3" xfId="264"/>
    <cellStyle name="Normal 2 8 2 2 3 2" xfId="534"/>
    <cellStyle name="Normal 2 8 2 2 3 2 2" xfId="1346"/>
    <cellStyle name="Normal 2 8 2 2 3 3" xfId="804"/>
    <cellStyle name="Normal 2 8 2 2 3 3 2" xfId="1616"/>
    <cellStyle name="Normal 2 8 2 2 3 4" xfId="1076"/>
    <cellStyle name="Normal 2 8 2 2 4" xfId="354"/>
    <cellStyle name="Normal 2 8 2 2 4 2" xfId="1166"/>
    <cellStyle name="Normal 2 8 2 2 5" xfId="624"/>
    <cellStyle name="Normal 2 8 2 2 5 2" xfId="1436"/>
    <cellStyle name="Normal 2 8 2 2 6" xfId="896"/>
    <cellStyle name="Normal 2 8 2 3" xfId="73"/>
    <cellStyle name="Normal 2 8 2 3 2" xfId="174"/>
    <cellStyle name="Normal 2 8 2 3 2 2" xfId="445"/>
    <cellStyle name="Normal 2 8 2 3 2 2 2" xfId="1257"/>
    <cellStyle name="Normal 2 8 2 3 2 3" xfId="715"/>
    <cellStyle name="Normal 2 8 2 3 2 3 2" xfId="1527"/>
    <cellStyle name="Normal 2 8 2 3 2 4" xfId="987"/>
    <cellStyle name="Normal 2 8 2 3 3" xfId="265"/>
    <cellStyle name="Normal 2 8 2 3 3 2" xfId="535"/>
    <cellStyle name="Normal 2 8 2 3 3 2 2" xfId="1347"/>
    <cellStyle name="Normal 2 8 2 3 3 3" xfId="805"/>
    <cellStyle name="Normal 2 8 2 3 3 3 2" xfId="1617"/>
    <cellStyle name="Normal 2 8 2 3 3 4" xfId="1077"/>
    <cellStyle name="Normal 2 8 2 3 4" xfId="355"/>
    <cellStyle name="Normal 2 8 2 3 4 2" xfId="1167"/>
    <cellStyle name="Normal 2 8 2 3 5" xfId="625"/>
    <cellStyle name="Normal 2 8 2 3 5 2" xfId="1437"/>
    <cellStyle name="Normal 2 8 2 3 6" xfId="897"/>
    <cellStyle name="Normal 2 8 2 4" xfId="172"/>
    <cellStyle name="Normal 2 8 2 4 2" xfId="443"/>
    <cellStyle name="Normal 2 8 2 4 2 2" xfId="1255"/>
    <cellStyle name="Normal 2 8 2 4 3" xfId="713"/>
    <cellStyle name="Normal 2 8 2 4 3 2" xfId="1525"/>
    <cellStyle name="Normal 2 8 2 4 4" xfId="985"/>
    <cellStyle name="Normal 2 8 2 5" xfId="263"/>
    <cellStyle name="Normal 2 8 2 5 2" xfId="533"/>
    <cellStyle name="Normal 2 8 2 5 2 2" xfId="1345"/>
    <cellStyle name="Normal 2 8 2 5 3" xfId="803"/>
    <cellStyle name="Normal 2 8 2 5 3 2" xfId="1615"/>
    <cellStyle name="Normal 2 8 2 5 4" xfId="1075"/>
    <cellStyle name="Normal 2 8 2 6" xfId="353"/>
    <cellStyle name="Normal 2 8 2 6 2" xfId="1165"/>
    <cellStyle name="Normal 2 8 2 7" xfId="623"/>
    <cellStyle name="Normal 2 8 2 7 2" xfId="1435"/>
    <cellStyle name="Normal 2 8 2 8" xfId="895"/>
    <cellStyle name="Normal 2 8 3" xfId="74"/>
    <cellStyle name="Normal 2 8 3 2" xfId="175"/>
    <cellStyle name="Normal 2 8 3 2 2" xfId="446"/>
    <cellStyle name="Normal 2 8 3 2 2 2" xfId="1258"/>
    <cellStyle name="Normal 2 8 3 2 3" xfId="716"/>
    <cellStyle name="Normal 2 8 3 2 3 2" xfId="1528"/>
    <cellStyle name="Normal 2 8 3 2 4" xfId="988"/>
    <cellStyle name="Normal 2 8 3 3" xfId="266"/>
    <cellStyle name="Normal 2 8 3 3 2" xfId="536"/>
    <cellStyle name="Normal 2 8 3 3 2 2" xfId="1348"/>
    <cellStyle name="Normal 2 8 3 3 3" xfId="806"/>
    <cellStyle name="Normal 2 8 3 3 3 2" xfId="1618"/>
    <cellStyle name="Normal 2 8 3 3 4" xfId="1078"/>
    <cellStyle name="Normal 2 8 3 4" xfId="356"/>
    <cellStyle name="Normal 2 8 3 4 2" xfId="1168"/>
    <cellStyle name="Normal 2 8 3 5" xfId="626"/>
    <cellStyle name="Normal 2 8 3 5 2" xfId="1438"/>
    <cellStyle name="Normal 2 8 3 6" xfId="898"/>
    <cellStyle name="Normal 2 8 4" xfId="75"/>
    <cellStyle name="Normal 2 8 4 2" xfId="176"/>
    <cellStyle name="Normal 2 8 4 2 2" xfId="447"/>
    <cellStyle name="Normal 2 8 4 2 2 2" xfId="1259"/>
    <cellStyle name="Normal 2 8 4 2 3" xfId="717"/>
    <cellStyle name="Normal 2 8 4 2 3 2" xfId="1529"/>
    <cellStyle name="Normal 2 8 4 2 4" xfId="989"/>
    <cellStyle name="Normal 2 8 4 3" xfId="267"/>
    <cellStyle name="Normal 2 8 4 3 2" xfId="537"/>
    <cellStyle name="Normal 2 8 4 3 2 2" xfId="1349"/>
    <cellStyle name="Normal 2 8 4 3 3" xfId="807"/>
    <cellStyle name="Normal 2 8 4 3 3 2" xfId="1619"/>
    <cellStyle name="Normal 2 8 4 3 4" xfId="1079"/>
    <cellStyle name="Normal 2 8 4 4" xfId="357"/>
    <cellStyle name="Normal 2 8 4 4 2" xfId="1169"/>
    <cellStyle name="Normal 2 8 4 5" xfId="627"/>
    <cellStyle name="Normal 2 8 4 5 2" xfId="1439"/>
    <cellStyle name="Normal 2 8 4 6" xfId="899"/>
    <cellStyle name="Normal 2 8 5" xfId="76"/>
    <cellStyle name="Normal 2 8 5 2" xfId="177"/>
    <cellStyle name="Normal 2 8 5 2 2" xfId="448"/>
    <cellStyle name="Normal 2 8 5 2 2 2" xfId="1260"/>
    <cellStyle name="Normal 2 8 5 2 3" xfId="718"/>
    <cellStyle name="Normal 2 8 5 2 3 2" xfId="1530"/>
    <cellStyle name="Normal 2 8 5 2 4" xfId="990"/>
    <cellStyle name="Normal 2 8 5 3" xfId="268"/>
    <cellStyle name="Normal 2 8 5 3 2" xfId="538"/>
    <cellStyle name="Normal 2 8 5 3 2 2" xfId="1350"/>
    <cellStyle name="Normal 2 8 5 3 3" xfId="808"/>
    <cellStyle name="Normal 2 8 5 3 3 2" xfId="1620"/>
    <cellStyle name="Normal 2 8 5 3 4" xfId="1080"/>
    <cellStyle name="Normal 2 8 5 4" xfId="358"/>
    <cellStyle name="Normal 2 8 5 4 2" xfId="1170"/>
    <cellStyle name="Normal 2 8 5 5" xfId="628"/>
    <cellStyle name="Normal 2 8 5 5 2" xfId="1440"/>
    <cellStyle name="Normal 2 8 5 6" xfId="900"/>
    <cellStyle name="Normal 2 8 6" xfId="77"/>
    <cellStyle name="Normal 2 8 6 2" xfId="178"/>
    <cellStyle name="Normal 2 8 6 2 2" xfId="449"/>
    <cellStyle name="Normal 2 8 6 2 2 2" xfId="1261"/>
    <cellStyle name="Normal 2 8 6 2 3" xfId="719"/>
    <cellStyle name="Normal 2 8 6 2 3 2" xfId="1531"/>
    <cellStyle name="Normal 2 8 6 2 4" xfId="991"/>
    <cellStyle name="Normal 2 8 6 3" xfId="269"/>
    <cellStyle name="Normal 2 8 6 3 2" xfId="539"/>
    <cellStyle name="Normal 2 8 6 3 2 2" xfId="1351"/>
    <cellStyle name="Normal 2 8 6 3 3" xfId="809"/>
    <cellStyle name="Normal 2 8 6 3 3 2" xfId="1621"/>
    <cellStyle name="Normal 2 8 6 3 4" xfId="1081"/>
    <cellStyle name="Normal 2 8 6 4" xfId="359"/>
    <cellStyle name="Normal 2 8 6 4 2" xfId="1171"/>
    <cellStyle name="Normal 2 8 6 5" xfId="629"/>
    <cellStyle name="Normal 2 8 6 5 2" xfId="1441"/>
    <cellStyle name="Normal 2 8 6 6" xfId="901"/>
    <cellStyle name="Normal 2 8 7" xfId="78"/>
    <cellStyle name="Normal 2 8 7 2" xfId="179"/>
    <cellStyle name="Normal 2 8 7 2 2" xfId="450"/>
    <cellStyle name="Normal 2 8 7 2 2 2" xfId="1262"/>
    <cellStyle name="Normal 2 8 7 2 3" xfId="720"/>
    <cellStyle name="Normal 2 8 7 2 3 2" xfId="1532"/>
    <cellStyle name="Normal 2 8 7 2 4" xfId="992"/>
    <cellStyle name="Normal 2 8 7 3" xfId="270"/>
    <cellStyle name="Normal 2 8 7 3 2" xfId="540"/>
    <cellStyle name="Normal 2 8 7 3 2 2" xfId="1352"/>
    <cellStyle name="Normal 2 8 7 3 3" xfId="810"/>
    <cellStyle name="Normal 2 8 7 3 3 2" xfId="1622"/>
    <cellStyle name="Normal 2 8 7 3 4" xfId="1082"/>
    <cellStyle name="Normal 2 8 7 4" xfId="360"/>
    <cellStyle name="Normal 2 8 7 4 2" xfId="1172"/>
    <cellStyle name="Normal 2 8 7 5" xfId="630"/>
    <cellStyle name="Normal 2 8 7 5 2" xfId="1442"/>
    <cellStyle name="Normal 2 8 7 6" xfId="902"/>
    <cellStyle name="Normal 2 8 8" xfId="79"/>
    <cellStyle name="Normal 2 8 8 2" xfId="180"/>
    <cellStyle name="Normal 2 8 8 2 2" xfId="451"/>
    <cellStyle name="Normal 2 8 8 2 2 2" xfId="1263"/>
    <cellStyle name="Normal 2 8 8 2 3" xfId="721"/>
    <cellStyle name="Normal 2 8 8 2 3 2" xfId="1533"/>
    <cellStyle name="Normal 2 8 8 2 4" xfId="993"/>
    <cellStyle name="Normal 2 8 8 3" xfId="271"/>
    <cellStyle name="Normal 2 8 8 3 2" xfId="541"/>
    <cellStyle name="Normal 2 8 8 3 2 2" xfId="1353"/>
    <cellStyle name="Normal 2 8 8 3 3" xfId="811"/>
    <cellStyle name="Normal 2 8 8 3 3 2" xfId="1623"/>
    <cellStyle name="Normal 2 8 8 3 4" xfId="1083"/>
    <cellStyle name="Normal 2 8 8 4" xfId="361"/>
    <cellStyle name="Normal 2 8 8 4 2" xfId="1173"/>
    <cellStyle name="Normal 2 8 8 5" xfId="631"/>
    <cellStyle name="Normal 2 8 8 5 2" xfId="1443"/>
    <cellStyle name="Normal 2 8 8 6" xfId="903"/>
    <cellStyle name="Normal 2 8 9" xfId="80"/>
    <cellStyle name="Normal 2 8 9 2" xfId="181"/>
    <cellStyle name="Normal 2 8 9 2 2" xfId="452"/>
    <cellStyle name="Normal 2 8 9 2 2 2" xfId="1264"/>
    <cellStyle name="Normal 2 8 9 2 3" xfId="722"/>
    <cellStyle name="Normal 2 8 9 2 3 2" xfId="1534"/>
    <cellStyle name="Normal 2 8 9 2 4" xfId="994"/>
    <cellStyle name="Normal 2 8 9 3" xfId="272"/>
    <cellStyle name="Normal 2 8 9 3 2" xfId="542"/>
    <cellStyle name="Normal 2 8 9 3 2 2" xfId="1354"/>
    <cellStyle name="Normal 2 8 9 3 3" xfId="812"/>
    <cellStyle name="Normal 2 8 9 3 3 2" xfId="1624"/>
    <cellStyle name="Normal 2 8 9 3 4" xfId="1084"/>
    <cellStyle name="Normal 2 8 9 4" xfId="362"/>
    <cellStyle name="Normal 2 8 9 4 2" xfId="1174"/>
    <cellStyle name="Normal 2 8 9 5" xfId="632"/>
    <cellStyle name="Normal 2 8 9 5 2" xfId="1444"/>
    <cellStyle name="Normal 2 8 9 6" xfId="904"/>
    <cellStyle name="Normal 3" xfId="81"/>
    <cellStyle name="Normal 3 2" xfId="182"/>
    <cellStyle name="Normal 3 2 2" xfId="453"/>
    <cellStyle name="Normal 3 2 2 2" xfId="1265"/>
    <cellStyle name="Normal 3 2 3" xfId="723"/>
    <cellStyle name="Normal 3 2 3 2" xfId="1535"/>
    <cellStyle name="Normal 3 2 4" xfId="995"/>
    <cellStyle name="Normal 3 3" xfId="273"/>
    <cellStyle name="Normal 3 3 2" xfId="543"/>
    <cellStyle name="Normal 3 3 2 2" xfId="1355"/>
    <cellStyle name="Normal 3 3 3" xfId="813"/>
    <cellStyle name="Normal 3 3 3 2" xfId="1625"/>
    <cellStyle name="Normal 3 3 4" xfId="1085"/>
    <cellStyle name="Normal 3 4" xfId="363"/>
    <cellStyle name="Normal 3 4 2" xfId="1175"/>
    <cellStyle name="Normal 3 5" xfId="633"/>
    <cellStyle name="Normal 3 5 2" xfId="1445"/>
    <cellStyle name="Normal 3 6" xfId="905"/>
    <cellStyle name="Normal 4" xfId="82"/>
    <cellStyle name="Normal 4 2" xfId="83"/>
    <cellStyle name="Normal 5" xfId="84"/>
    <cellStyle name="Normal 5 2" xfId="183"/>
    <cellStyle name="Normal 5 2 2" xfId="454"/>
    <cellStyle name="Normal 5 2 2 2" xfId="1266"/>
    <cellStyle name="Normal 5 2 3" xfId="724"/>
    <cellStyle name="Normal 5 2 3 2" xfId="1536"/>
    <cellStyle name="Normal 5 2 4" xfId="996"/>
    <cellStyle name="Normal 5 3" xfId="274"/>
    <cellStyle name="Normal 5 3 2" xfId="544"/>
    <cellStyle name="Normal 5 3 2 2" xfId="1356"/>
    <cellStyle name="Normal 5 3 3" xfId="814"/>
    <cellStyle name="Normal 5 3 3 2" xfId="1626"/>
    <cellStyle name="Normal 5 3 4" xfId="1086"/>
    <cellStyle name="Normal 5 4" xfId="364"/>
    <cellStyle name="Normal 5 4 2" xfId="1176"/>
    <cellStyle name="Normal 5 5" xfId="634"/>
    <cellStyle name="Normal 5 5 2" xfId="1446"/>
    <cellStyle name="Normal 5 6" xfId="906"/>
    <cellStyle name="Normal 6" xfId="827"/>
    <cellStyle name="Normal 7" xfId="85"/>
    <cellStyle name="Normal 7 2" xfId="86"/>
    <cellStyle name="Normal 8" xfId="826"/>
    <cellStyle name="Normal 9" xfId="1638"/>
    <cellStyle name="Porcentaje 2" xfId="87"/>
    <cellStyle name="Porcentaje 3" xfId="88"/>
    <cellStyle name="Porcentaje 3 10" xfId="184"/>
    <cellStyle name="Porcentaje 3 10 2" xfId="455"/>
    <cellStyle name="Porcentaje 3 10 2 2" xfId="1267"/>
    <cellStyle name="Porcentaje 3 10 3" xfId="725"/>
    <cellStyle name="Porcentaje 3 10 3 2" xfId="1537"/>
    <cellStyle name="Porcentaje 3 10 4" xfId="997"/>
    <cellStyle name="Porcentaje 3 11" xfId="275"/>
    <cellStyle name="Porcentaje 3 11 2" xfId="545"/>
    <cellStyle name="Porcentaje 3 11 2 2" xfId="1357"/>
    <cellStyle name="Porcentaje 3 11 3" xfId="815"/>
    <cellStyle name="Porcentaje 3 11 3 2" xfId="1627"/>
    <cellStyle name="Porcentaje 3 11 4" xfId="1087"/>
    <cellStyle name="Porcentaje 3 12" xfId="365"/>
    <cellStyle name="Porcentaje 3 12 2" xfId="1177"/>
    <cellStyle name="Porcentaje 3 13" xfId="635"/>
    <cellStyle name="Porcentaje 3 13 2" xfId="1447"/>
    <cellStyle name="Porcentaje 3 14" xfId="907"/>
    <cellStyle name="Porcentaje 3 2" xfId="89"/>
    <cellStyle name="Porcentaje 3 2 2" xfId="90"/>
    <cellStyle name="Porcentaje 3 2 2 2" xfId="186"/>
    <cellStyle name="Porcentaje 3 2 2 2 2" xfId="457"/>
    <cellStyle name="Porcentaje 3 2 2 2 2 2" xfId="1269"/>
    <cellStyle name="Porcentaje 3 2 2 2 3" xfId="727"/>
    <cellStyle name="Porcentaje 3 2 2 2 3 2" xfId="1539"/>
    <cellStyle name="Porcentaje 3 2 2 2 4" xfId="999"/>
    <cellStyle name="Porcentaje 3 2 2 3" xfId="277"/>
    <cellStyle name="Porcentaje 3 2 2 3 2" xfId="547"/>
    <cellStyle name="Porcentaje 3 2 2 3 2 2" xfId="1359"/>
    <cellStyle name="Porcentaje 3 2 2 3 3" xfId="817"/>
    <cellStyle name="Porcentaje 3 2 2 3 3 2" xfId="1629"/>
    <cellStyle name="Porcentaje 3 2 2 3 4" xfId="1089"/>
    <cellStyle name="Porcentaje 3 2 2 4" xfId="367"/>
    <cellStyle name="Porcentaje 3 2 2 4 2" xfId="1179"/>
    <cellStyle name="Porcentaje 3 2 2 5" xfId="637"/>
    <cellStyle name="Porcentaje 3 2 2 5 2" xfId="1449"/>
    <cellStyle name="Porcentaje 3 2 2 6" xfId="909"/>
    <cellStyle name="Porcentaje 3 2 3" xfId="91"/>
    <cellStyle name="Porcentaje 3 2 3 2" xfId="187"/>
    <cellStyle name="Porcentaje 3 2 3 2 2" xfId="458"/>
    <cellStyle name="Porcentaje 3 2 3 2 2 2" xfId="1270"/>
    <cellStyle name="Porcentaje 3 2 3 2 3" xfId="728"/>
    <cellStyle name="Porcentaje 3 2 3 2 3 2" xfId="1540"/>
    <cellStyle name="Porcentaje 3 2 3 2 4" xfId="1000"/>
    <cellStyle name="Porcentaje 3 2 3 3" xfId="278"/>
    <cellStyle name="Porcentaje 3 2 3 3 2" xfId="548"/>
    <cellStyle name="Porcentaje 3 2 3 3 2 2" xfId="1360"/>
    <cellStyle name="Porcentaje 3 2 3 3 3" xfId="818"/>
    <cellStyle name="Porcentaje 3 2 3 3 3 2" xfId="1630"/>
    <cellStyle name="Porcentaje 3 2 3 3 4" xfId="1090"/>
    <cellStyle name="Porcentaje 3 2 3 4" xfId="368"/>
    <cellStyle name="Porcentaje 3 2 3 4 2" xfId="1180"/>
    <cellStyle name="Porcentaje 3 2 3 5" xfId="638"/>
    <cellStyle name="Porcentaje 3 2 3 5 2" xfId="1450"/>
    <cellStyle name="Porcentaje 3 2 3 6" xfId="910"/>
    <cellStyle name="Porcentaje 3 2 4" xfId="185"/>
    <cellStyle name="Porcentaje 3 2 4 2" xfId="456"/>
    <cellStyle name="Porcentaje 3 2 4 2 2" xfId="1268"/>
    <cellStyle name="Porcentaje 3 2 4 3" xfId="726"/>
    <cellStyle name="Porcentaje 3 2 4 3 2" xfId="1538"/>
    <cellStyle name="Porcentaje 3 2 4 4" xfId="998"/>
    <cellStyle name="Porcentaje 3 2 5" xfId="276"/>
    <cellStyle name="Porcentaje 3 2 5 2" xfId="546"/>
    <cellStyle name="Porcentaje 3 2 5 2 2" xfId="1358"/>
    <cellStyle name="Porcentaje 3 2 5 3" xfId="816"/>
    <cellStyle name="Porcentaje 3 2 5 3 2" xfId="1628"/>
    <cellStyle name="Porcentaje 3 2 5 4" xfId="1088"/>
    <cellStyle name="Porcentaje 3 2 6" xfId="366"/>
    <cellStyle name="Porcentaje 3 2 6 2" xfId="1178"/>
    <cellStyle name="Porcentaje 3 2 7" xfId="636"/>
    <cellStyle name="Porcentaje 3 2 7 2" xfId="1448"/>
    <cellStyle name="Porcentaje 3 2 8" xfId="908"/>
    <cellStyle name="Porcentaje 3 3" xfId="92"/>
    <cellStyle name="Porcentaje 3 3 2" xfId="188"/>
    <cellStyle name="Porcentaje 3 3 2 2" xfId="459"/>
    <cellStyle name="Porcentaje 3 3 2 2 2" xfId="1271"/>
    <cellStyle name="Porcentaje 3 3 2 3" xfId="729"/>
    <cellStyle name="Porcentaje 3 3 2 3 2" xfId="1541"/>
    <cellStyle name="Porcentaje 3 3 2 4" xfId="1001"/>
    <cellStyle name="Porcentaje 3 3 3" xfId="279"/>
    <cellStyle name="Porcentaje 3 3 3 2" xfId="549"/>
    <cellStyle name="Porcentaje 3 3 3 2 2" xfId="1361"/>
    <cellStyle name="Porcentaje 3 3 3 3" xfId="819"/>
    <cellStyle name="Porcentaje 3 3 3 3 2" xfId="1631"/>
    <cellStyle name="Porcentaje 3 3 3 4" xfId="1091"/>
    <cellStyle name="Porcentaje 3 3 4" xfId="369"/>
    <cellStyle name="Porcentaje 3 3 4 2" xfId="1181"/>
    <cellStyle name="Porcentaje 3 3 5" xfId="639"/>
    <cellStyle name="Porcentaje 3 3 5 2" xfId="1451"/>
    <cellStyle name="Porcentaje 3 3 6" xfId="911"/>
    <cellStyle name="Porcentaje 3 4" xfId="93"/>
    <cellStyle name="Porcentaje 3 4 2" xfId="189"/>
    <cellStyle name="Porcentaje 3 4 2 2" xfId="460"/>
    <cellStyle name="Porcentaje 3 4 2 2 2" xfId="1272"/>
    <cellStyle name="Porcentaje 3 4 2 3" xfId="730"/>
    <cellStyle name="Porcentaje 3 4 2 3 2" xfId="1542"/>
    <cellStyle name="Porcentaje 3 4 2 4" xfId="1002"/>
    <cellStyle name="Porcentaje 3 4 3" xfId="280"/>
    <cellStyle name="Porcentaje 3 4 3 2" xfId="550"/>
    <cellStyle name="Porcentaje 3 4 3 2 2" xfId="1362"/>
    <cellStyle name="Porcentaje 3 4 3 3" xfId="820"/>
    <cellStyle name="Porcentaje 3 4 3 3 2" xfId="1632"/>
    <cellStyle name="Porcentaje 3 4 3 4" xfId="1092"/>
    <cellStyle name="Porcentaje 3 4 4" xfId="370"/>
    <cellStyle name="Porcentaje 3 4 4 2" xfId="1182"/>
    <cellStyle name="Porcentaje 3 4 5" xfId="640"/>
    <cellStyle name="Porcentaje 3 4 5 2" xfId="1452"/>
    <cellStyle name="Porcentaje 3 4 6" xfId="912"/>
    <cellStyle name="Porcentaje 3 5" xfId="94"/>
    <cellStyle name="Porcentaje 3 5 2" xfId="190"/>
    <cellStyle name="Porcentaje 3 5 2 2" xfId="461"/>
    <cellStyle name="Porcentaje 3 5 2 2 2" xfId="1273"/>
    <cellStyle name="Porcentaje 3 5 2 3" xfId="731"/>
    <cellStyle name="Porcentaje 3 5 2 3 2" xfId="1543"/>
    <cellStyle name="Porcentaje 3 5 2 4" xfId="1003"/>
    <cellStyle name="Porcentaje 3 5 3" xfId="281"/>
    <cellStyle name="Porcentaje 3 5 3 2" xfId="551"/>
    <cellStyle name="Porcentaje 3 5 3 2 2" xfId="1363"/>
    <cellStyle name="Porcentaje 3 5 3 3" xfId="821"/>
    <cellStyle name="Porcentaje 3 5 3 3 2" xfId="1633"/>
    <cellStyle name="Porcentaje 3 5 3 4" xfId="1093"/>
    <cellStyle name="Porcentaje 3 5 4" xfId="371"/>
    <cellStyle name="Porcentaje 3 5 4 2" xfId="1183"/>
    <cellStyle name="Porcentaje 3 5 5" xfId="641"/>
    <cellStyle name="Porcentaje 3 5 5 2" xfId="1453"/>
    <cellStyle name="Porcentaje 3 5 6" xfId="913"/>
    <cellStyle name="Porcentaje 3 6" xfId="95"/>
    <cellStyle name="Porcentaje 3 6 2" xfId="191"/>
    <cellStyle name="Porcentaje 3 6 2 2" xfId="462"/>
    <cellStyle name="Porcentaje 3 6 2 2 2" xfId="1274"/>
    <cellStyle name="Porcentaje 3 6 2 3" xfId="732"/>
    <cellStyle name="Porcentaje 3 6 2 3 2" xfId="1544"/>
    <cellStyle name="Porcentaje 3 6 2 4" xfId="1004"/>
    <cellStyle name="Porcentaje 3 6 3" xfId="282"/>
    <cellStyle name="Porcentaje 3 6 3 2" xfId="552"/>
    <cellStyle name="Porcentaje 3 6 3 2 2" xfId="1364"/>
    <cellStyle name="Porcentaje 3 6 3 3" xfId="822"/>
    <cellStyle name="Porcentaje 3 6 3 3 2" xfId="1634"/>
    <cellStyle name="Porcentaje 3 6 3 4" xfId="1094"/>
    <cellStyle name="Porcentaje 3 6 4" xfId="372"/>
    <cellStyle name="Porcentaje 3 6 4 2" xfId="1184"/>
    <cellStyle name="Porcentaje 3 6 5" xfId="642"/>
    <cellStyle name="Porcentaje 3 6 5 2" xfId="1454"/>
    <cellStyle name="Porcentaje 3 6 6" xfId="914"/>
    <cellStyle name="Porcentaje 3 7" xfId="96"/>
    <cellStyle name="Porcentaje 3 7 2" xfId="192"/>
    <cellStyle name="Porcentaje 3 7 2 2" xfId="463"/>
    <cellStyle name="Porcentaje 3 7 2 2 2" xfId="1275"/>
    <cellStyle name="Porcentaje 3 7 2 3" xfId="733"/>
    <cellStyle name="Porcentaje 3 7 2 3 2" xfId="1545"/>
    <cellStyle name="Porcentaje 3 7 2 4" xfId="1005"/>
    <cellStyle name="Porcentaje 3 7 3" xfId="283"/>
    <cellStyle name="Porcentaje 3 7 3 2" xfId="553"/>
    <cellStyle name="Porcentaje 3 7 3 2 2" xfId="1365"/>
    <cellStyle name="Porcentaje 3 7 3 3" xfId="823"/>
    <cellStyle name="Porcentaje 3 7 3 3 2" xfId="1635"/>
    <cellStyle name="Porcentaje 3 7 3 4" xfId="1095"/>
    <cellStyle name="Porcentaje 3 7 4" xfId="373"/>
    <cellStyle name="Porcentaje 3 7 4 2" xfId="1185"/>
    <cellStyle name="Porcentaje 3 7 5" xfId="643"/>
    <cellStyle name="Porcentaje 3 7 5 2" xfId="1455"/>
    <cellStyle name="Porcentaje 3 7 6" xfId="915"/>
    <cellStyle name="Porcentaje 3 8" xfId="97"/>
    <cellStyle name="Porcentaje 3 8 2" xfId="193"/>
    <cellStyle name="Porcentaje 3 8 2 2" xfId="464"/>
    <cellStyle name="Porcentaje 3 8 2 2 2" xfId="1276"/>
    <cellStyle name="Porcentaje 3 8 2 3" xfId="734"/>
    <cellStyle name="Porcentaje 3 8 2 3 2" xfId="1546"/>
    <cellStyle name="Porcentaje 3 8 2 4" xfId="1006"/>
    <cellStyle name="Porcentaje 3 8 3" xfId="284"/>
    <cellStyle name="Porcentaje 3 8 3 2" xfId="554"/>
    <cellStyle name="Porcentaje 3 8 3 2 2" xfId="1366"/>
    <cellStyle name="Porcentaje 3 8 3 3" xfId="824"/>
    <cellStyle name="Porcentaje 3 8 3 3 2" xfId="1636"/>
    <cellStyle name="Porcentaje 3 8 3 4" xfId="1096"/>
    <cellStyle name="Porcentaje 3 8 4" xfId="374"/>
    <cellStyle name="Porcentaje 3 8 4 2" xfId="1186"/>
    <cellStyle name="Porcentaje 3 8 5" xfId="644"/>
    <cellStyle name="Porcentaje 3 8 5 2" xfId="1456"/>
    <cellStyle name="Porcentaje 3 8 6" xfId="916"/>
    <cellStyle name="Porcentaje 3 9" xfId="98"/>
    <cellStyle name="Porcentaje 3 9 2" xfId="194"/>
    <cellStyle name="Porcentaje 3 9 2 2" xfId="465"/>
    <cellStyle name="Porcentaje 3 9 2 2 2" xfId="1277"/>
    <cellStyle name="Porcentaje 3 9 2 3" xfId="735"/>
    <cellStyle name="Porcentaje 3 9 2 3 2" xfId="1547"/>
    <cellStyle name="Porcentaje 3 9 2 4" xfId="1007"/>
    <cellStyle name="Porcentaje 3 9 3" xfId="285"/>
    <cellStyle name="Porcentaje 3 9 3 2" xfId="555"/>
    <cellStyle name="Porcentaje 3 9 3 2 2" xfId="1367"/>
    <cellStyle name="Porcentaje 3 9 3 3" xfId="825"/>
    <cellStyle name="Porcentaje 3 9 3 3 2" xfId="1637"/>
    <cellStyle name="Porcentaje 3 9 3 4" xfId="1097"/>
    <cellStyle name="Porcentaje 3 9 4" xfId="375"/>
    <cellStyle name="Porcentaje 3 9 4 2" xfId="1187"/>
    <cellStyle name="Porcentaje 3 9 5" xfId="645"/>
    <cellStyle name="Porcentaje 3 9 5 2" xfId="1457"/>
    <cellStyle name="Porcentaje 3 9 6" xfId="917"/>
    <cellStyle name="Porcentaje 4" xfId="99"/>
    <cellStyle name="Porcentaje 5" xfId="100"/>
    <cellStyle name="Porcentaje 5 2" xfId="101"/>
    <cellStyle name="Porcentaje 5 3" xfId="102"/>
    <cellStyle name="Porcentaje 5 3 2" xfId="195"/>
    <cellStyle name="Porcentaje 5 4" xfId="103"/>
    <cellStyle name="Porcentaje 6" xfId="104"/>
    <cellStyle name="Porcentaje 7" xfId="1639"/>
  </cellStyles>
  <dxfs count="77">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9" defaultPivotStyle="PivotStyleLight16"/>
  <colors>
    <mruColors>
      <color rgb="FFFF0066"/>
      <color rgb="FFFF9900"/>
      <color rgb="FFCC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59531</xdr:rowOff>
    </xdr:from>
    <xdr:to>
      <xdr:col>1</xdr:col>
      <xdr:colOff>702469</xdr:colOff>
      <xdr:row>2</xdr:row>
      <xdr:rowOff>238125</xdr:rowOff>
    </xdr:to>
    <xdr:pic>
      <xdr:nvPicPr>
        <xdr:cNvPr id="2" name="Imagen 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619" t="14563" r="18912" b="11407"/>
        <a:stretch/>
      </xdr:blipFill>
      <xdr:spPr>
        <a:xfrm>
          <a:off x="666750" y="59531"/>
          <a:ext cx="797719" cy="7858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GC\nohora.velasquez\Documents\SGC\RIESGOS\Riesgos%202018\Procesos%20apoyo%20SA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CARPETAS_AREAS\OFICINA_ASESORA_PLANEACION\DOCUMENTACI&#211;N%20ANLA\MAPAS_RIESGOS\PROCESOS_APOYO\8.%20MAPA%20%20DE%20RIESGOS_GESTION%20TECNOLOGIC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Windows\system32\config\systemprofile\Downloads\Propuesta%20mapa%20de%20riesgos%202017%20corrupci&#243;n%20+%20AJUSTE%201909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sheetName val="Conveciones Riesgo Ajustada"/>
      <sheetName val="Tablas de apoyo"/>
      <sheetName val="Matriz RI-RC"/>
      <sheetName val="contexto por proceso"/>
      <sheetName val="Análisis del Contexto "/>
      <sheetName val="mapa de riesgos "/>
      <sheetName val="Det imp Rcorrupcion"/>
      <sheetName val="Impacto R. Corrupción"/>
      <sheetName val="Matriz oportunidades"/>
    </sheetNames>
    <sheetDataSet>
      <sheetData sheetId="0"/>
      <sheetData sheetId="1"/>
      <sheetData sheetId="2">
        <row r="2">
          <cell r="C2" t="str">
            <v>Estratégico</v>
          </cell>
        </row>
        <row r="3">
          <cell r="C3" t="str">
            <v xml:space="preserve">Imagen </v>
          </cell>
        </row>
        <row r="4">
          <cell r="C4" t="str">
            <v>Operativo</v>
          </cell>
        </row>
        <row r="5">
          <cell r="C5" t="str">
            <v>Financiero</v>
          </cell>
        </row>
        <row r="6">
          <cell r="C6" t="str">
            <v>Cumplimiento</v>
          </cell>
        </row>
        <row r="7">
          <cell r="C7" t="str">
            <v>Tecnología</v>
          </cell>
        </row>
        <row r="8">
          <cell r="C8" t="str">
            <v xml:space="preserve">Corrupción </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sheetName val="Convenciones Riesgo"/>
      <sheetName val="Convenciones de Control"/>
      <sheetName val="Identificacion del Riesgo"/>
      <sheetName val="Tablas de apoyo"/>
      <sheetName val="Riesgos"/>
      <sheetName val="Controles"/>
      <sheetName val="Mapa"/>
    </sheetNames>
    <sheetDataSet>
      <sheetData sheetId="0">
        <row r="11">
          <cell r="C11" t="str">
            <v>Orientación Estratégica</v>
          </cell>
          <cell r="E11" t="str">
            <v>Inicia con la definición de metodologías para la formulación del Plan de Acción y termina con la presentación de resultados de la evaluación y seguimiento del mismo.</v>
          </cell>
        </row>
        <row r="12">
          <cell r="C12" t="str">
            <v xml:space="preserve">Gestión de las Comunicaciones </v>
          </cell>
          <cell r="E12" t="str">
            <v>Inicia con la proyección de estrategias y tácticas de comunicación para favorecer la circulación efectiva de la información institucional y termina con la ejecución de las estrategias y generación de  productos (piezas comunicativas).</v>
          </cell>
        </row>
        <row r="13">
          <cell r="C13" t="str">
            <v>Gestión de Información</v>
          </cell>
          <cell r="E13" t="str">
            <v>Inicia con la identificación de los requerimientos de la información,  estandarización , revisión y depuración  para la generación de productos, aplicando las directrices y orientaciones,  y termina  con la oficialización , almacenamiento de la misma.</v>
          </cell>
        </row>
        <row r="14">
          <cell r="C14" t="str">
            <v>Desarrollo de Instrumentos</v>
          </cell>
          <cell r="E14" t="str">
            <v>Inicia con la identificación de necesidades de generación, actualización y mejoramiento de instrumentos, así como del soporte técnico requerido por la Subdirección de Evaluación y Seguimiento, y termina con la elaboración para su implementación en los pro</v>
          </cell>
        </row>
        <row r="15">
          <cell r="C15" t="str">
            <v>Gestión de Permisos y Tramites Ambientales</v>
          </cell>
          <cell r="E15" t="str">
            <v>Inicia con recepción de la solicitud de permiso o tramite ambiental y finaliza con la evaluación y/o  seguimiento a las mismas conforme a los procesos del Sistema de Gestión de calidad.</v>
          </cell>
        </row>
        <row r="16">
          <cell r="C16" t="str">
            <v>Actuaciones Sancionatorias Ambientales</v>
          </cell>
          <cell r="E16" t="str">
            <v>Inicia con la aplicación de actos previos y concomitantes para la imposición de una medida preventiva o con una actuación que investiga una presunta infracción ambiental y termina con el archivo de la misma o con el registro o cumplimiento de la sanción i</v>
          </cell>
        </row>
        <row r="17">
          <cell r="C17" t="str">
            <v>Licenciamiento Ambiental</v>
          </cell>
          <cell r="E17" t="str">
            <v>Inicia con la solicitud que hace el usuario para realizar la evaluación de la afectación ambiental al desarrollo de proyectos, obras o actividades sujetas de licenciamiento, y termina con  la programación anual de seguimiento  y  expedición del acto admin</v>
          </cell>
        </row>
        <row r="18">
          <cell r="C18" t="str">
            <v>Gestión del Talento Humano</v>
          </cell>
          <cell r="E18" t="str">
            <v>Inicia con la definición de las políticas de Talento Humano para el desarrollo de las competencias de los servidores Públicos  de la entidad y termina con los trámites de desvinculación de sus colaboradores.</v>
          </cell>
        </row>
        <row r="19">
          <cell r="C19" t="str">
            <v>Gestión Administrativa</v>
          </cell>
          <cell r="E19" t="str">
            <v>Inicia con la recepción de solicitudes y/o requerimientos, pasando por el aseguramiento de los bienes que lo requieren y termina con la atención de los mismos.</v>
          </cell>
        </row>
        <row r="20">
          <cell r="C20" t="str">
            <v>Gestión de Contratación</v>
          </cell>
          <cell r="E20" t="str">
            <v>Inicia con la selección del contratista o modalidad contractual y termina con la adjudicación de los contratos o convenios y aplica a todos los procesos del SGC que soliciten contrataciones en sus distintas etapas precontractual, contractual, postcontratu</v>
          </cell>
        </row>
        <row r="21">
          <cell r="C21" t="str">
            <v>Gestión de Tecnología</v>
          </cell>
          <cell r="E21" t="str">
            <v xml:space="preserve">Inicia con la adquisición de infraestructura,  administración  del software y los servicios  de la ANLA  y  terminamos con el soporte  a los usuarios de la entidad y el mantenimiento de la plataforma tecnológica  para todos los ciudadanos del país </v>
          </cell>
        </row>
        <row r="22">
          <cell r="C22" t="str">
            <v>Gestión de Documental</v>
          </cell>
          <cell r="E22" t="str">
            <v>Inicia con la recepción  de  documentos físicos y/o medios magnéticos recibidos por los canales establecidos y documentos  generados  por la  ANLA y finaliza con el envío y la organización de los archivos de acuerdo al ciclo vital del documento.</v>
          </cell>
        </row>
        <row r="23">
          <cell r="C23" t="str">
            <v>Gestión de Financiera</v>
          </cell>
          <cell r="E23" t="str">
            <v xml:space="preserve">Inicia con distribución presupuestal y termina con el pago de las obligaciones y compromisos adquiridos, incluyendo las actividades relacionadas con la ejecución y control de  Presupuesto, Contabilidad,  Tesorería y Cartera. </v>
          </cell>
        </row>
        <row r="24">
          <cell r="C24" t="str">
            <v>Conceptos Jurídicos</v>
          </cell>
          <cell r="E24" t="str">
            <v>Inicia con la solicitud de  petición  o concepto y termina con la entrega por parte de correspondencia a los procesos del Sistema de Gestión de calidad, o a las personas naturales o jurídicas.</v>
          </cell>
        </row>
        <row r="25">
          <cell r="C25" t="str">
            <v>Representación Judicial</v>
          </cell>
          <cell r="E25" t="str">
            <v>Inicia con la recepción de la notificación de la demanda, de audiencia para conciliación o con solicitud de cobro coactivo y termina con la sentencia o el acto administrativo  correspondiente.</v>
          </cell>
        </row>
        <row r="26">
          <cell r="C26" t="str">
            <v>Atención al Ciudadano</v>
          </cell>
          <cell r="E26" t="str">
            <v>El procedimiento inicia con la petición, queja, reclamo o sugerencia interpuesta por los ciudadanos, por los diferentes canales de atención(telefónico, presencial, electrónico y físico), posteriormente se hace el tramite y seguimiento con la respectiva ár</v>
          </cell>
        </row>
        <row r="27">
          <cell r="C27" t="str">
            <v>Control Interno Disciplinario</v>
          </cell>
          <cell r="E27" t="str">
            <v>Inicia con la recepción de la queja y termina con el archivo del expediente después de haber tomado una decisión sobre la actuación disciplinaria del Investigado o Indagado</v>
          </cell>
        </row>
        <row r="28">
          <cell r="C28" t="str">
            <v>Control a la Gestión</v>
          </cell>
          <cell r="E28" t="str">
            <v>El proceso de control a la gestión inicia con la planificación del programa de auditoría y finaliza con la generación de recomendaciones para la mejora producto de las actividades de evaluación.</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sheetName val="Conveciones Riesgo Ajustada"/>
      <sheetName val="Convenciones Riesgo"/>
      <sheetName val="Tablas de apoyo"/>
      <sheetName val="Definición R Corrupción"/>
      <sheetName val="Identificación riesgo Corrupció"/>
      <sheetName val="Determinación impacto R corrupc"/>
      <sheetName val="Riesgos Inherente R Corrupción"/>
      <sheetName val="EvaluacionControles Corrup"/>
      <sheetName val="Riesgo residual Corrupcion"/>
      <sheetName val="Identificación acciones Corrupc"/>
      <sheetName val="Mapa de riesgos"/>
    </sheetNames>
    <sheetDataSet>
      <sheetData sheetId="0"/>
      <sheetData sheetId="1"/>
      <sheetData sheetId="2"/>
      <sheetData sheetId="3"/>
      <sheetData sheetId="4"/>
      <sheetData sheetId="5">
        <row r="9">
          <cell r="D9" t="str">
            <v>Posible no actuación frente a actos ilícitos identificados.</v>
          </cell>
        </row>
        <row r="10">
          <cell r="D10" t="str">
            <v>aaaa</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6"/>
  <sheetViews>
    <sheetView workbookViewId="0">
      <selection activeCell="H36" sqref="H36"/>
    </sheetView>
  </sheetViews>
  <sheetFormatPr baseColWidth="10" defaultRowHeight="12.75" x14ac:dyDescent="0.2"/>
  <cols>
    <col min="1" max="1" width="10.7109375" customWidth="1"/>
    <col min="2" max="2" width="5.5703125" customWidth="1"/>
    <col min="3" max="3" width="13.7109375" bestFit="1" customWidth="1"/>
    <col min="4" max="4" width="14.42578125" bestFit="1" customWidth="1"/>
    <col min="5" max="6" width="22.28515625" bestFit="1" customWidth="1"/>
    <col min="7" max="7" width="16.85546875" customWidth="1"/>
    <col min="8" max="8" width="17.7109375" customWidth="1"/>
    <col min="13" max="13" width="13.5703125" customWidth="1"/>
    <col min="15" max="16" width="13.140625" bestFit="1" customWidth="1"/>
    <col min="17" max="17" width="16.140625" customWidth="1"/>
    <col min="22" max="22" width="21.5703125" customWidth="1"/>
    <col min="23" max="23" width="21.42578125" customWidth="1"/>
    <col min="24" max="24" width="17.28515625" customWidth="1"/>
  </cols>
  <sheetData>
    <row r="2" spans="1:17" x14ac:dyDescent="0.2">
      <c r="C2" t="s">
        <v>49</v>
      </c>
      <c r="D2" t="s">
        <v>50</v>
      </c>
      <c r="E2" t="s">
        <v>31</v>
      </c>
      <c r="F2" t="s">
        <v>22</v>
      </c>
      <c r="G2" t="s">
        <v>51</v>
      </c>
      <c r="M2" s="23" t="s">
        <v>225</v>
      </c>
      <c r="N2" s="23" t="s">
        <v>226</v>
      </c>
      <c r="O2" t="s">
        <v>31</v>
      </c>
      <c r="P2" t="s">
        <v>22</v>
      </c>
      <c r="Q2" t="s">
        <v>55</v>
      </c>
    </row>
    <row r="3" spans="1:17" x14ac:dyDescent="0.2">
      <c r="C3">
        <v>1</v>
      </c>
      <c r="D3">
        <v>2</v>
      </c>
      <c r="E3">
        <v>3</v>
      </c>
      <c r="F3">
        <v>4</v>
      </c>
      <c r="G3">
        <v>5</v>
      </c>
      <c r="M3" s="70">
        <v>1</v>
      </c>
      <c r="N3" s="70">
        <v>2</v>
      </c>
      <c r="O3" s="70">
        <v>3</v>
      </c>
      <c r="P3" s="70">
        <v>4</v>
      </c>
      <c r="Q3" s="70">
        <v>5</v>
      </c>
    </row>
    <row r="4" spans="1:17" x14ac:dyDescent="0.2">
      <c r="A4" t="s">
        <v>10</v>
      </c>
      <c r="B4">
        <v>1</v>
      </c>
      <c r="C4" t="s">
        <v>42</v>
      </c>
      <c r="D4" t="s">
        <v>42</v>
      </c>
      <c r="E4" t="s">
        <v>26</v>
      </c>
      <c r="F4" t="s">
        <v>25</v>
      </c>
      <c r="G4" t="s">
        <v>25</v>
      </c>
      <c r="K4" t="s">
        <v>53</v>
      </c>
      <c r="L4" s="70">
        <v>1</v>
      </c>
      <c r="M4" s="23" t="s">
        <v>42</v>
      </c>
      <c r="N4" s="23" t="s">
        <v>227</v>
      </c>
      <c r="O4" s="23" t="s">
        <v>26</v>
      </c>
      <c r="P4" s="23" t="s">
        <v>25</v>
      </c>
      <c r="Q4" s="23" t="s">
        <v>25</v>
      </c>
    </row>
    <row r="5" spans="1:17" x14ac:dyDescent="0.2">
      <c r="A5" t="s">
        <v>9</v>
      </c>
      <c r="B5">
        <v>2</v>
      </c>
      <c r="C5" t="s">
        <v>42</v>
      </c>
      <c r="D5" t="s">
        <v>42</v>
      </c>
      <c r="E5" t="s">
        <v>26</v>
      </c>
      <c r="F5" t="s">
        <v>25</v>
      </c>
      <c r="G5" t="s">
        <v>24</v>
      </c>
      <c r="K5" t="s">
        <v>9</v>
      </c>
      <c r="L5" s="70">
        <v>2</v>
      </c>
      <c r="M5" s="23" t="s">
        <v>42</v>
      </c>
      <c r="N5" s="23" t="s">
        <v>42</v>
      </c>
      <c r="O5" s="23" t="s">
        <v>26</v>
      </c>
      <c r="P5" s="23" t="s">
        <v>25</v>
      </c>
      <c r="Q5" s="23" t="s">
        <v>228</v>
      </c>
    </row>
    <row r="6" spans="1:17" x14ac:dyDescent="0.2">
      <c r="A6" t="s">
        <v>8</v>
      </c>
      <c r="B6">
        <v>3</v>
      </c>
      <c r="C6" t="s">
        <v>42</v>
      </c>
      <c r="D6" t="s">
        <v>26</v>
      </c>
      <c r="E6" t="s">
        <v>25</v>
      </c>
      <c r="F6" t="s">
        <v>24</v>
      </c>
      <c r="G6" t="s">
        <v>24</v>
      </c>
      <c r="K6" t="s">
        <v>8</v>
      </c>
      <c r="L6" s="70">
        <v>3</v>
      </c>
      <c r="M6" s="23" t="s">
        <v>42</v>
      </c>
      <c r="N6" s="23" t="s">
        <v>25</v>
      </c>
      <c r="O6" s="23" t="s">
        <v>25</v>
      </c>
      <c r="P6" s="23" t="s">
        <v>24</v>
      </c>
      <c r="Q6" t="s">
        <v>24</v>
      </c>
    </row>
    <row r="7" spans="1:17" x14ac:dyDescent="0.2">
      <c r="A7" t="s">
        <v>7</v>
      </c>
      <c r="B7">
        <v>4</v>
      </c>
      <c r="C7" t="s">
        <v>26</v>
      </c>
      <c r="D7" t="s">
        <v>25</v>
      </c>
      <c r="E7" t="s">
        <v>25</v>
      </c>
      <c r="F7" t="s">
        <v>24</v>
      </c>
      <c r="G7" t="s">
        <v>24</v>
      </c>
      <c r="K7" t="s">
        <v>7</v>
      </c>
      <c r="L7" s="70">
        <v>4</v>
      </c>
      <c r="M7" s="23" t="s">
        <v>26</v>
      </c>
      <c r="N7" s="23" t="s">
        <v>25</v>
      </c>
      <c r="O7" s="23" t="s">
        <v>25</v>
      </c>
      <c r="P7" s="23" t="s">
        <v>24</v>
      </c>
      <c r="Q7" t="s">
        <v>24</v>
      </c>
    </row>
    <row r="8" spans="1:17" x14ac:dyDescent="0.2">
      <c r="A8" t="s">
        <v>48</v>
      </c>
      <c r="B8">
        <v>5</v>
      </c>
      <c r="C8" t="s">
        <v>25</v>
      </c>
      <c r="D8" t="s">
        <v>25</v>
      </c>
      <c r="E8" t="s">
        <v>24</v>
      </c>
      <c r="F8" t="s">
        <v>24</v>
      </c>
      <c r="G8" t="s">
        <v>24</v>
      </c>
      <c r="K8" t="s">
        <v>54</v>
      </c>
      <c r="L8" s="70">
        <v>5</v>
      </c>
      <c r="M8" s="23" t="s">
        <v>25</v>
      </c>
      <c r="N8" s="23" t="s">
        <v>25</v>
      </c>
      <c r="O8" s="23" t="s">
        <v>228</v>
      </c>
      <c r="P8" s="23" t="s">
        <v>24</v>
      </c>
      <c r="Q8" t="s">
        <v>24</v>
      </c>
    </row>
    <row r="10" spans="1:17" x14ac:dyDescent="0.2">
      <c r="B10" s="15" t="s">
        <v>19</v>
      </c>
      <c r="C10" s="15" t="s">
        <v>23</v>
      </c>
      <c r="D10" s="15" t="s">
        <v>52</v>
      </c>
      <c r="E10" s="15" t="s">
        <v>233</v>
      </c>
      <c r="F10" s="15" t="s">
        <v>234</v>
      </c>
      <c r="K10" s="16" t="s">
        <v>19</v>
      </c>
      <c r="L10" s="16" t="s">
        <v>23</v>
      </c>
      <c r="M10" s="16"/>
      <c r="N10" s="16"/>
      <c r="O10" s="71" t="s">
        <v>52</v>
      </c>
      <c r="P10" s="16" t="s">
        <v>56</v>
      </c>
    </row>
    <row r="11" spans="1:17" x14ac:dyDescent="0.2">
      <c r="B11" s="15">
        <v>1</v>
      </c>
      <c r="C11" s="15">
        <v>3</v>
      </c>
      <c r="D11" s="15" t="str">
        <f>+CONCATENATE(B11,C11)</f>
        <v>13</v>
      </c>
      <c r="E11" s="72" t="s">
        <v>235</v>
      </c>
      <c r="F11" s="72" t="s">
        <v>239</v>
      </c>
      <c r="K11" s="16">
        <v>1</v>
      </c>
      <c r="L11" s="16">
        <v>1</v>
      </c>
      <c r="M11" s="16"/>
      <c r="N11" s="16"/>
      <c r="O11" s="16" t="str">
        <f>+CONCATENATE(K11,L11)</f>
        <v>11</v>
      </c>
      <c r="P11" s="16" t="s">
        <v>42</v>
      </c>
      <c r="Q11" s="23" t="s">
        <v>230</v>
      </c>
    </row>
    <row r="12" spans="1:17" x14ac:dyDescent="0.2">
      <c r="B12" s="15">
        <v>1</v>
      </c>
      <c r="C12" s="15">
        <v>4</v>
      </c>
      <c r="D12" s="15" t="str">
        <f t="shared" ref="D12:D25" si="0">+CONCATENATE(B12,C12)</f>
        <v>14</v>
      </c>
      <c r="E12" s="72" t="s">
        <v>235</v>
      </c>
      <c r="F12" s="72" t="s">
        <v>239</v>
      </c>
      <c r="K12" s="16">
        <v>1</v>
      </c>
      <c r="L12" s="16">
        <v>2</v>
      </c>
      <c r="M12" s="16"/>
      <c r="N12" s="16"/>
      <c r="O12" s="16" t="str">
        <f t="shared" ref="O12:O25" si="1">+CONCATENATE(K12,L12)</f>
        <v>12</v>
      </c>
      <c r="P12" s="16" t="s">
        <v>42</v>
      </c>
      <c r="Q12" s="23" t="s">
        <v>230</v>
      </c>
    </row>
    <row r="13" spans="1:17" x14ac:dyDescent="0.2">
      <c r="B13" s="15">
        <v>1</v>
      </c>
      <c r="C13" s="15">
        <v>5</v>
      </c>
      <c r="D13" s="15" t="str">
        <f t="shared" si="0"/>
        <v>15</v>
      </c>
      <c r="E13" s="72" t="s">
        <v>236</v>
      </c>
      <c r="F13" s="72" t="s">
        <v>240</v>
      </c>
      <c r="K13" s="16">
        <v>1</v>
      </c>
      <c r="L13" s="16">
        <v>3</v>
      </c>
      <c r="M13" s="16"/>
      <c r="N13" s="16"/>
      <c r="O13" s="16" t="str">
        <f t="shared" si="1"/>
        <v>13</v>
      </c>
      <c r="P13" s="16" t="s">
        <v>26</v>
      </c>
    </row>
    <row r="14" spans="1:17" x14ac:dyDescent="0.2">
      <c r="B14" s="15">
        <v>2</v>
      </c>
      <c r="C14" s="15">
        <v>3</v>
      </c>
      <c r="D14" s="15" t="str">
        <f t="shared" si="0"/>
        <v>23</v>
      </c>
      <c r="E14" s="72" t="s">
        <v>235</v>
      </c>
      <c r="F14" s="72" t="s">
        <v>239</v>
      </c>
      <c r="K14" s="16">
        <v>1</v>
      </c>
      <c r="L14" s="16">
        <v>4</v>
      </c>
      <c r="M14" s="16"/>
      <c r="N14" s="16"/>
      <c r="O14" s="16" t="str">
        <f t="shared" si="1"/>
        <v>14</v>
      </c>
      <c r="P14" s="71" t="s">
        <v>25</v>
      </c>
    </row>
    <row r="15" spans="1:17" x14ac:dyDescent="0.2">
      <c r="B15" s="15">
        <v>2</v>
      </c>
      <c r="C15" s="15">
        <v>4</v>
      </c>
      <c r="D15" s="15" t="str">
        <f t="shared" si="0"/>
        <v>24</v>
      </c>
      <c r="E15" s="72" t="s">
        <v>236</v>
      </c>
      <c r="F15" s="72" t="s">
        <v>240</v>
      </c>
      <c r="K15" s="16">
        <v>1</v>
      </c>
      <c r="L15" s="16">
        <v>5</v>
      </c>
      <c r="M15" s="16"/>
      <c r="N15" s="16"/>
      <c r="O15" s="16" t="str">
        <f t="shared" si="1"/>
        <v>15</v>
      </c>
      <c r="P15" s="71" t="s">
        <v>229</v>
      </c>
    </row>
    <row r="16" spans="1:17" x14ac:dyDescent="0.2">
      <c r="B16" s="15">
        <v>2</v>
      </c>
      <c r="C16" s="15">
        <v>5</v>
      </c>
      <c r="D16" s="15" t="str">
        <f t="shared" si="0"/>
        <v>25</v>
      </c>
      <c r="E16" s="72" t="s">
        <v>237</v>
      </c>
      <c r="F16" s="72" t="s">
        <v>241</v>
      </c>
      <c r="K16" s="16">
        <v>2</v>
      </c>
      <c r="L16" s="16">
        <v>1</v>
      </c>
      <c r="M16" s="16"/>
      <c r="N16" s="16"/>
      <c r="O16" s="16" t="str">
        <f t="shared" si="1"/>
        <v>21</v>
      </c>
      <c r="P16" s="71" t="s">
        <v>42</v>
      </c>
    </row>
    <row r="17" spans="2:16" x14ac:dyDescent="0.2">
      <c r="B17" s="15">
        <v>3</v>
      </c>
      <c r="C17" s="15">
        <v>3</v>
      </c>
      <c r="D17" s="15" t="str">
        <f t="shared" si="0"/>
        <v>33</v>
      </c>
      <c r="E17" s="72" t="s">
        <v>236</v>
      </c>
      <c r="F17" s="72" t="s">
        <v>240</v>
      </c>
      <c r="K17" s="16">
        <v>2</v>
      </c>
      <c r="L17" s="16">
        <v>2</v>
      </c>
      <c r="M17" s="16"/>
      <c r="N17" s="16"/>
      <c r="O17" s="16" t="str">
        <f t="shared" si="1"/>
        <v>22</v>
      </c>
      <c r="P17" s="71" t="s">
        <v>42</v>
      </c>
    </row>
    <row r="18" spans="2:16" x14ac:dyDescent="0.2">
      <c r="B18" s="15">
        <v>3</v>
      </c>
      <c r="C18" s="15">
        <v>4</v>
      </c>
      <c r="D18" s="15" t="str">
        <f t="shared" si="0"/>
        <v>34</v>
      </c>
      <c r="E18" s="72" t="s">
        <v>237</v>
      </c>
      <c r="F18" s="72" t="s">
        <v>241</v>
      </c>
      <c r="K18" s="16">
        <v>2</v>
      </c>
      <c r="L18" s="16">
        <v>3</v>
      </c>
      <c r="M18" s="16"/>
      <c r="N18" s="16"/>
      <c r="O18" s="16" t="str">
        <f t="shared" si="1"/>
        <v>23</v>
      </c>
      <c r="P18" s="71" t="s">
        <v>26</v>
      </c>
    </row>
    <row r="19" spans="2:16" x14ac:dyDescent="0.2">
      <c r="B19" s="15">
        <v>3</v>
      </c>
      <c r="C19" s="15">
        <v>5</v>
      </c>
      <c r="D19" s="15" t="str">
        <f t="shared" si="0"/>
        <v>35</v>
      </c>
      <c r="E19" s="72" t="s">
        <v>238</v>
      </c>
      <c r="F19" s="72" t="s">
        <v>242</v>
      </c>
      <c r="K19" s="16">
        <v>2</v>
      </c>
      <c r="L19" s="16">
        <v>4</v>
      </c>
      <c r="M19" s="16"/>
      <c r="N19" s="16"/>
      <c r="O19" s="16" t="str">
        <f t="shared" si="1"/>
        <v>24</v>
      </c>
      <c r="P19" s="71" t="s">
        <v>25</v>
      </c>
    </row>
    <row r="20" spans="2:16" x14ac:dyDescent="0.2">
      <c r="B20" s="15">
        <v>4</v>
      </c>
      <c r="C20" s="15">
        <v>3</v>
      </c>
      <c r="D20" s="15" t="str">
        <f t="shared" si="0"/>
        <v>43</v>
      </c>
      <c r="E20" s="72" t="s">
        <v>236</v>
      </c>
      <c r="F20" s="72" t="s">
        <v>240</v>
      </c>
      <c r="K20" s="16">
        <v>2</v>
      </c>
      <c r="L20" s="16">
        <v>5</v>
      </c>
      <c r="M20" s="16"/>
      <c r="N20" s="16"/>
      <c r="O20" s="16" t="str">
        <f t="shared" si="1"/>
        <v>25</v>
      </c>
      <c r="P20" s="71" t="s">
        <v>24</v>
      </c>
    </row>
    <row r="21" spans="2:16" x14ac:dyDescent="0.2">
      <c r="B21" s="15">
        <v>4</v>
      </c>
      <c r="C21" s="15">
        <v>4</v>
      </c>
      <c r="D21" s="15" t="str">
        <f t="shared" si="0"/>
        <v>44</v>
      </c>
      <c r="E21" s="72" t="s">
        <v>237</v>
      </c>
      <c r="F21" s="72" t="s">
        <v>241</v>
      </c>
      <c r="K21" s="16">
        <v>3</v>
      </c>
      <c r="L21" s="16">
        <v>1</v>
      </c>
      <c r="M21" s="16"/>
      <c r="N21" s="16"/>
      <c r="O21" s="16" t="str">
        <f t="shared" si="1"/>
        <v>31</v>
      </c>
      <c r="P21" s="71" t="s">
        <v>42</v>
      </c>
    </row>
    <row r="22" spans="2:16" x14ac:dyDescent="0.2">
      <c r="B22" s="15">
        <v>4</v>
      </c>
      <c r="C22" s="15">
        <v>5</v>
      </c>
      <c r="D22" s="15" t="str">
        <f t="shared" si="0"/>
        <v>45</v>
      </c>
      <c r="E22" s="72" t="s">
        <v>238</v>
      </c>
      <c r="F22" s="72" t="s">
        <v>242</v>
      </c>
      <c r="K22" s="16">
        <v>3</v>
      </c>
      <c r="L22" s="16">
        <v>2</v>
      </c>
      <c r="M22" s="16"/>
      <c r="N22" s="16"/>
      <c r="O22" s="16" t="str">
        <f t="shared" si="1"/>
        <v>32</v>
      </c>
      <c r="P22" s="71" t="s">
        <v>25</v>
      </c>
    </row>
    <row r="23" spans="2:16" x14ac:dyDescent="0.2">
      <c r="B23" s="15">
        <v>5</v>
      </c>
      <c r="C23" s="15">
        <v>3</v>
      </c>
      <c r="D23" s="15" t="str">
        <f t="shared" si="0"/>
        <v>53</v>
      </c>
      <c r="E23" s="72" t="s">
        <v>236</v>
      </c>
      <c r="F23" s="72" t="s">
        <v>240</v>
      </c>
      <c r="K23" s="16">
        <v>3</v>
      </c>
      <c r="L23" s="16">
        <v>3</v>
      </c>
      <c r="M23" s="16"/>
      <c r="N23" s="16"/>
      <c r="O23" s="16" t="str">
        <f t="shared" si="1"/>
        <v>33</v>
      </c>
      <c r="P23" s="71" t="s">
        <v>25</v>
      </c>
    </row>
    <row r="24" spans="2:16" x14ac:dyDescent="0.2">
      <c r="B24" s="15">
        <v>5</v>
      </c>
      <c r="C24" s="15">
        <v>4</v>
      </c>
      <c r="D24" s="15" t="str">
        <f t="shared" si="0"/>
        <v>54</v>
      </c>
      <c r="E24" s="72" t="s">
        <v>237</v>
      </c>
      <c r="F24" s="72" t="s">
        <v>241</v>
      </c>
      <c r="K24" s="16">
        <v>3</v>
      </c>
      <c r="L24" s="16">
        <v>4</v>
      </c>
      <c r="M24" s="16"/>
      <c r="N24" s="16"/>
      <c r="O24" s="16" t="str">
        <f t="shared" si="1"/>
        <v>34</v>
      </c>
      <c r="P24" s="71" t="s">
        <v>24</v>
      </c>
    </row>
    <row r="25" spans="2:16" x14ac:dyDescent="0.2">
      <c r="B25" s="15">
        <v>5</v>
      </c>
      <c r="C25" s="15">
        <v>5</v>
      </c>
      <c r="D25" s="15" t="str">
        <f t="shared" si="0"/>
        <v>55</v>
      </c>
      <c r="E25" s="72" t="s">
        <v>238</v>
      </c>
      <c r="F25" s="72" t="s">
        <v>242</v>
      </c>
      <c r="K25" s="16">
        <v>3</v>
      </c>
      <c r="L25" s="16">
        <v>5</v>
      </c>
      <c r="M25" s="16"/>
      <c r="N25" s="16"/>
      <c r="O25" s="16" t="str">
        <f t="shared" si="1"/>
        <v>35</v>
      </c>
      <c r="P25" s="71" t="s">
        <v>24</v>
      </c>
    </row>
    <row r="29" spans="2:16" x14ac:dyDescent="0.2">
      <c r="C29" s="72" t="s">
        <v>235</v>
      </c>
      <c r="D29" s="3" t="s">
        <v>145</v>
      </c>
    </row>
    <row r="30" spans="2:16" x14ac:dyDescent="0.2">
      <c r="C30" s="72" t="s">
        <v>236</v>
      </c>
      <c r="D30" s="3" t="s">
        <v>254</v>
      </c>
    </row>
    <row r="31" spans="2:16" x14ac:dyDescent="0.2">
      <c r="C31" s="72" t="s">
        <v>237</v>
      </c>
      <c r="D31" s="3" t="s">
        <v>254</v>
      </c>
    </row>
    <row r="32" spans="2:16" x14ac:dyDescent="0.2">
      <c r="C32" s="72" t="s">
        <v>238</v>
      </c>
      <c r="D32" s="3" t="s">
        <v>255</v>
      </c>
    </row>
    <row r="33" spans="3:4" x14ac:dyDescent="0.2">
      <c r="C33" s="72" t="s">
        <v>239</v>
      </c>
      <c r="D33" s="3" t="s">
        <v>145</v>
      </c>
    </row>
    <row r="34" spans="3:4" x14ac:dyDescent="0.2">
      <c r="C34" s="72" t="s">
        <v>240</v>
      </c>
      <c r="D34" s="3" t="s">
        <v>254</v>
      </c>
    </row>
    <row r="35" spans="3:4" x14ac:dyDescent="0.2">
      <c r="C35" s="72" t="s">
        <v>241</v>
      </c>
      <c r="D35" s="3" t="s">
        <v>255</v>
      </c>
    </row>
    <row r="36" spans="3:4" x14ac:dyDescent="0.2">
      <c r="C36" s="72" t="s">
        <v>242</v>
      </c>
      <c r="D36" s="3" t="s">
        <v>255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B1" workbookViewId="0">
      <selection activeCell="D22" sqref="D22"/>
    </sheetView>
  </sheetViews>
  <sheetFormatPr baseColWidth="10" defaultRowHeight="12.75" x14ac:dyDescent="0.2"/>
  <cols>
    <col min="1" max="1" width="56" customWidth="1"/>
    <col min="3" max="3" width="35.42578125" customWidth="1"/>
    <col min="4" max="4" width="35.85546875" customWidth="1"/>
    <col min="6" max="6" width="74.28515625" customWidth="1"/>
    <col min="8" max="8" width="7.28515625" customWidth="1"/>
  </cols>
  <sheetData>
    <row r="1" spans="1:9" x14ac:dyDescent="0.2">
      <c r="A1" s="4" t="s">
        <v>17</v>
      </c>
      <c r="C1" s="149" t="s">
        <v>1</v>
      </c>
      <c r="D1" s="149"/>
      <c r="E1" s="149"/>
      <c r="F1" s="149"/>
    </row>
    <row r="2" spans="1:9" ht="60.75" customHeight="1" x14ac:dyDescent="0.2">
      <c r="A2" s="3" t="s">
        <v>0</v>
      </c>
      <c r="C2" s="1" t="s">
        <v>83</v>
      </c>
      <c r="D2" s="150" t="s">
        <v>2</v>
      </c>
      <c r="E2" s="150"/>
      <c r="F2" s="150"/>
      <c r="I2" s="23" t="s">
        <v>27</v>
      </c>
    </row>
    <row r="3" spans="1:9" ht="52.5" customHeight="1" x14ac:dyDescent="0.2">
      <c r="A3" s="3" t="s">
        <v>12</v>
      </c>
      <c r="C3" s="1" t="s">
        <v>84</v>
      </c>
      <c r="D3" s="150" t="s">
        <v>11</v>
      </c>
      <c r="E3" s="150"/>
      <c r="F3" s="150"/>
      <c r="I3" s="23" t="s">
        <v>20</v>
      </c>
    </row>
    <row r="4" spans="1:9" ht="47.25" customHeight="1" x14ac:dyDescent="0.2">
      <c r="A4" s="3" t="s">
        <v>13</v>
      </c>
      <c r="C4" s="2" t="s">
        <v>85</v>
      </c>
      <c r="D4" s="150" t="s">
        <v>3</v>
      </c>
      <c r="E4" s="150"/>
      <c r="F4" s="150"/>
    </row>
    <row r="5" spans="1:9" ht="25.5" customHeight="1" x14ac:dyDescent="0.2">
      <c r="A5" s="5" t="s">
        <v>14</v>
      </c>
      <c r="C5" s="1" t="s">
        <v>86</v>
      </c>
      <c r="D5" s="150" t="s">
        <v>4</v>
      </c>
      <c r="E5" s="150"/>
      <c r="F5" s="150"/>
    </row>
    <row r="6" spans="1:9" ht="41.25" customHeight="1" x14ac:dyDescent="0.2">
      <c r="A6" s="3" t="s">
        <v>15</v>
      </c>
      <c r="C6" s="1" t="s">
        <v>87</v>
      </c>
      <c r="D6" s="150" t="s">
        <v>5</v>
      </c>
      <c r="E6" s="150"/>
      <c r="F6" s="150"/>
    </row>
    <row r="7" spans="1:9" ht="42" customHeight="1" x14ac:dyDescent="0.2">
      <c r="A7" s="3" t="s">
        <v>16</v>
      </c>
      <c r="C7" s="1" t="s">
        <v>88</v>
      </c>
      <c r="D7" s="150" t="s">
        <v>6</v>
      </c>
      <c r="E7" s="150"/>
      <c r="F7" s="150"/>
    </row>
    <row r="8" spans="1:9" ht="42" customHeight="1" x14ac:dyDescent="0.2">
      <c r="A8" s="6"/>
      <c r="C8" s="22" t="s">
        <v>90</v>
      </c>
    </row>
    <row r="9" spans="1:9" ht="42" customHeight="1" x14ac:dyDescent="0.2">
      <c r="A9" s="6"/>
      <c r="C9" s="1" t="s">
        <v>164</v>
      </c>
      <c r="D9" s="3" t="s">
        <v>165</v>
      </c>
    </row>
    <row r="10" spans="1:9" ht="42" customHeight="1" x14ac:dyDescent="0.2">
      <c r="A10" s="6"/>
      <c r="C10" s="17" t="s">
        <v>60</v>
      </c>
      <c r="D10" s="21" t="s">
        <v>70</v>
      </c>
      <c r="E10" s="38"/>
      <c r="F10" s="19"/>
    </row>
    <row r="11" spans="1:9" ht="29.25" customHeight="1" x14ac:dyDescent="0.2">
      <c r="A11" s="6"/>
      <c r="C11" s="17" t="s">
        <v>61</v>
      </c>
      <c r="D11" s="21" t="s">
        <v>71</v>
      </c>
      <c r="E11" s="39"/>
      <c r="F11" s="20"/>
    </row>
    <row r="12" spans="1:9" ht="42" customHeight="1" x14ac:dyDescent="0.2">
      <c r="A12" s="6"/>
      <c r="C12" s="18" t="s">
        <v>62</v>
      </c>
      <c r="D12" s="21" t="s">
        <v>72</v>
      </c>
      <c r="E12" s="39"/>
      <c r="F12" s="20"/>
    </row>
    <row r="13" spans="1:9" ht="60" customHeight="1" x14ac:dyDescent="0.2">
      <c r="A13" s="6"/>
      <c r="C13" s="18" t="s">
        <v>46</v>
      </c>
      <c r="D13" s="21" t="s">
        <v>73</v>
      </c>
      <c r="E13" s="39"/>
      <c r="F13" s="20"/>
    </row>
    <row r="14" spans="1:9" ht="24.75" customHeight="1" x14ac:dyDescent="0.2">
      <c r="C14" s="18" t="s">
        <v>63</v>
      </c>
      <c r="D14" s="21" t="s">
        <v>74</v>
      </c>
      <c r="E14" s="39"/>
      <c r="F14" s="20"/>
    </row>
    <row r="15" spans="1:9" ht="56.25" customHeight="1" x14ac:dyDescent="0.2">
      <c r="C15" s="18" t="s">
        <v>64</v>
      </c>
      <c r="D15" s="21" t="s">
        <v>75</v>
      </c>
      <c r="E15" s="39"/>
      <c r="F15" s="20"/>
    </row>
    <row r="16" spans="1:9" ht="30" customHeight="1" x14ac:dyDescent="0.2">
      <c r="C16" s="18" t="s">
        <v>65</v>
      </c>
      <c r="D16" s="21" t="s">
        <v>76</v>
      </c>
      <c r="E16" s="39"/>
      <c r="F16" s="20"/>
    </row>
    <row r="17" spans="3:6" ht="32.25" customHeight="1" x14ac:dyDescent="0.2">
      <c r="C17" s="18" t="s">
        <v>66</v>
      </c>
      <c r="D17" s="21" t="s">
        <v>77</v>
      </c>
      <c r="E17" s="39"/>
      <c r="F17" s="20"/>
    </row>
    <row r="18" spans="3:6" ht="39.75" customHeight="1" x14ac:dyDescent="0.2">
      <c r="C18" s="18" t="s">
        <v>67</v>
      </c>
      <c r="D18" s="21" t="s">
        <v>78</v>
      </c>
      <c r="E18" s="39"/>
      <c r="F18" s="20"/>
    </row>
    <row r="19" spans="3:6" ht="55.5" customHeight="1" x14ac:dyDescent="0.2">
      <c r="C19" s="18" t="s">
        <v>68</v>
      </c>
      <c r="D19" s="21" t="s">
        <v>79</v>
      </c>
      <c r="E19" s="39"/>
      <c r="F19" s="20"/>
    </row>
    <row r="20" spans="3:6" ht="69" customHeight="1" x14ac:dyDescent="0.2">
      <c r="C20" s="18" t="s">
        <v>44</v>
      </c>
      <c r="D20" s="21" t="s">
        <v>80</v>
      </c>
      <c r="E20" s="39"/>
      <c r="F20" s="20"/>
    </row>
    <row r="21" spans="3:6" ht="42" customHeight="1" x14ac:dyDescent="0.2">
      <c r="C21" s="18" t="s">
        <v>69</v>
      </c>
      <c r="D21" s="21" t="s">
        <v>81</v>
      </c>
      <c r="E21" s="39"/>
      <c r="F21" s="20"/>
    </row>
    <row r="22" spans="3:6" ht="46.5" customHeight="1" x14ac:dyDescent="0.2">
      <c r="C22" s="18" t="s">
        <v>45</v>
      </c>
      <c r="D22" s="21" t="s">
        <v>82</v>
      </c>
      <c r="E22" s="39"/>
      <c r="F22" s="20"/>
    </row>
  </sheetData>
  <mergeCells count="7">
    <mergeCell ref="C1:F1"/>
    <mergeCell ref="D2:F2"/>
    <mergeCell ref="D4:F4"/>
    <mergeCell ref="D7:F7"/>
    <mergeCell ref="D3:F3"/>
    <mergeCell ref="D5:F5"/>
    <mergeCell ref="D6:F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zoomScale="68" zoomScaleNormal="68" zoomScalePageLayoutView="68" workbookViewId="0">
      <selection activeCell="D7" sqref="D7"/>
    </sheetView>
  </sheetViews>
  <sheetFormatPr baseColWidth="10" defaultRowHeight="14.25" x14ac:dyDescent="0.2"/>
  <cols>
    <col min="1" max="1" width="9" style="7" customWidth="1"/>
    <col min="2" max="2" width="14.7109375" style="7" customWidth="1"/>
    <col min="3" max="3" width="15.5703125" style="7" customWidth="1"/>
    <col min="4" max="4" width="17" customWidth="1"/>
    <col min="5" max="5" width="16.85546875" customWidth="1"/>
    <col min="6" max="6" width="19.140625" customWidth="1"/>
    <col min="7" max="7" width="10.85546875" customWidth="1"/>
    <col min="8" max="9" width="15.7109375" customWidth="1"/>
    <col min="10" max="11" width="17.28515625" customWidth="1"/>
    <col min="12" max="12" width="18.7109375" customWidth="1"/>
    <col min="13" max="13" width="18.5703125" customWidth="1"/>
    <col min="17" max="17" width="18.140625" customWidth="1"/>
    <col min="19" max="19" width="12.42578125" customWidth="1"/>
    <col min="20" max="20" width="14.42578125" customWidth="1"/>
    <col min="22" max="22" width="16.7109375" customWidth="1"/>
  </cols>
  <sheetData>
    <row r="1" spans="1:11" ht="32.25" customHeight="1" x14ac:dyDescent="0.25">
      <c r="A1" s="153" t="s">
        <v>256</v>
      </c>
      <c r="B1" s="153"/>
      <c r="C1" s="153"/>
      <c r="D1" s="153"/>
      <c r="E1" s="153"/>
      <c r="G1" s="153" t="s">
        <v>257</v>
      </c>
      <c r="H1" s="153"/>
      <c r="I1" s="153"/>
      <c r="J1" s="153"/>
      <c r="K1" s="153"/>
    </row>
    <row r="2" spans="1:11" ht="21" x14ac:dyDescent="0.35">
      <c r="A2" s="152" t="s">
        <v>190</v>
      </c>
      <c r="B2" s="152"/>
      <c r="C2" s="152"/>
      <c r="D2" s="152"/>
      <c r="E2" s="152"/>
      <c r="G2" s="152" t="s">
        <v>38</v>
      </c>
      <c r="H2" s="152"/>
      <c r="I2" s="152"/>
      <c r="J2" s="152"/>
      <c r="K2" s="152"/>
    </row>
    <row r="3" spans="1:11" ht="18.75" x14ac:dyDescent="0.2">
      <c r="A3" s="151" t="s">
        <v>19</v>
      </c>
      <c r="B3" s="151"/>
      <c r="C3" s="75" t="s">
        <v>226</v>
      </c>
      <c r="D3" s="75" t="s">
        <v>31</v>
      </c>
      <c r="E3" s="40" t="s">
        <v>22</v>
      </c>
      <c r="G3" s="151" t="s">
        <v>19</v>
      </c>
      <c r="H3" s="151"/>
      <c r="I3" s="75" t="s">
        <v>31</v>
      </c>
      <c r="J3" s="75" t="s">
        <v>22</v>
      </c>
      <c r="K3" s="40" t="s">
        <v>147</v>
      </c>
    </row>
    <row r="4" spans="1:11" ht="18.75" x14ac:dyDescent="0.2">
      <c r="A4" s="151"/>
      <c r="B4" s="151"/>
      <c r="C4" s="40">
        <v>3</v>
      </c>
      <c r="D4" s="40">
        <v>4</v>
      </c>
      <c r="E4" s="40">
        <v>5</v>
      </c>
      <c r="G4" s="151"/>
      <c r="H4" s="151"/>
      <c r="I4" s="40">
        <v>3</v>
      </c>
      <c r="J4" s="40">
        <v>4</v>
      </c>
      <c r="K4" s="40">
        <v>5</v>
      </c>
    </row>
    <row r="5" spans="1:11" ht="48.75" customHeight="1" x14ac:dyDescent="0.2">
      <c r="A5" s="75">
        <v>1</v>
      </c>
      <c r="B5" s="41" t="s">
        <v>10</v>
      </c>
      <c r="C5" s="76" t="s">
        <v>197</v>
      </c>
      <c r="D5" s="76" t="s">
        <v>196</v>
      </c>
      <c r="E5" s="37" t="s">
        <v>195</v>
      </c>
      <c r="G5" s="75">
        <v>1</v>
      </c>
      <c r="H5" s="41" t="s">
        <v>10</v>
      </c>
      <c r="I5" s="76" t="s">
        <v>161</v>
      </c>
      <c r="J5" s="76" t="s">
        <v>162</v>
      </c>
      <c r="K5" s="37" t="s">
        <v>163</v>
      </c>
    </row>
    <row r="6" spans="1:11" ht="51" customHeight="1" x14ac:dyDescent="0.2">
      <c r="A6" s="75">
        <v>2</v>
      </c>
      <c r="B6" s="41" t="s">
        <v>9</v>
      </c>
      <c r="C6" s="76" t="s">
        <v>198</v>
      </c>
      <c r="D6" s="14" t="s">
        <v>199</v>
      </c>
      <c r="E6" s="11" t="s">
        <v>194</v>
      </c>
      <c r="G6" s="75">
        <v>2</v>
      </c>
      <c r="H6" s="41" t="s">
        <v>9</v>
      </c>
      <c r="I6" s="76" t="s">
        <v>158</v>
      </c>
      <c r="J6" s="14" t="s">
        <v>159</v>
      </c>
      <c r="K6" s="11" t="s">
        <v>160</v>
      </c>
    </row>
    <row r="7" spans="1:11" ht="45" customHeight="1" x14ac:dyDescent="0.2">
      <c r="A7" s="75">
        <v>3</v>
      </c>
      <c r="B7" s="41" t="s">
        <v>8</v>
      </c>
      <c r="C7" s="14" t="s">
        <v>200</v>
      </c>
      <c r="D7" s="11" t="s">
        <v>152</v>
      </c>
      <c r="E7" s="12" t="s">
        <v>193</v>
      </c>
      <c r="G7" s="75">
        <v>3</v>
      </c>
      <c r="H7" s="41" t="s">
        <v>8</v>
      </c>
      <c r="I7" s="14" t="s">
        <v>155</v>
      </c>
      <c r="J7" s="11" t="s">
        <v>156</v>
      </c>
      <c r="K7" s="12" t="s">
        <v>157</v>
      </c>
    </row>
    <row r="8" spans="1:11" ht="43.5" customHeight="1" x14ac:dyDescent="0.2">
      <c r="A8" s="75">
        <v>4</v>
      </c>
      <c r="B8" s="41" t="s">
        <v>7</v>
      </c>
      <c r="C8" s="14" t="s">
        <v>201</v>
      </c>
      <c r="D8" s="11" t="s">
        <v>232</v>
      </c>
      <c r="E8" s="12" t="s">
        <v>192</v>
      </c>
      <c r="G8" s="75">
        <v>4</v>
      </c>
      <c r="H8" s="41" t="s">
        <v>7</v>
      </c>
      <c r="I8" s="14" t="s">
        <v>152</v>
      </c>
      <c r="J8" s="11" t="s">
        <v>153</v>
      </c>
      <c r="K8" s="12" t="s">
        <v>154</v>
      </c>
    </row>
    <row r="9" spans="1:11" ht="45.75" customHeight="1" x14ac:dyDescent="0.2">
      <c r="A9" s="75">
        <v>5</v>
      </c>
      <c r="B9" s="41" t="s">
        <v>148</v>
      </c>
      <c r="C9" s="14" t="s">
        <v>202</v>
      </c>
      <c r="D9" s="11" t="s">
        <v>37</v>
      </c>
      <c r="E9" s="12" t="s">
        <v>191</v>
      </c>
      <c r="G9" s="75">
        <v>5</v>
      </c>
      <c r="H9" s="41" t="s">
        <v>148</v>
      </c>
      <c r="I9" s="14" t="s">
        <v>149</v>
      </c>
      <c r="J9" s="11" t="s">
        <v>150</v>
      </c>
      <c r="K9" s="12" t="s">
        <v>151</v>
      </c>
    </row>
  </sheetData>
  <mergeCells count="6">
    <mergeCell ref="G3:H4"/>
    <mergeCell ref="A2:E2"/>
    <mergeCell ref="A3:B4"/>
    <mergeCell ref="G2:K2"/>
    <mergeCell ref="A1:E1"/>
    <mergeCell ref="G1:K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21"/>
  <sheetViews>
    <sheetView topLeftCell="A10" workbookViewId="0">
      <selection activeCell="A36" sqref="A36"/>
    </sheetView>
  </sheetViews>
  <sheetFormatPr baseColWidth="10" defaultRowHeight="12.75" x14ac:dyDescent="0.2"/>
  <cols>
    <col min="1" max="1" width="47.42578125" customWidth="1"/>
    <col min="2" max="2" width="4.140625" customWidth="1"/>
    <col min="3" max="3" width="4.28515625" customWidth="1"/>
    <col min="4" max="4" width="4.42578125" customWidth="1"/>
    <col min="5" max="6" width="3.5703125" customWidth="1"/>
    <col min="7" max="7" width="4.28515625" customWidth="1"/>
    <col min="8" max="8" width="3.7109375" customWidth="1"/>
    <col min="9" max="9" width="4.28515625" customWidth="1"/>
    <col min="10" max="15" width="3.7109375" customWidth="1"/>
    <col min="16" max="16" width="4.85546875" customWidth="1"/>
    <col min="17" max="17" width="4.7109375" customWidth="1"/>
    <col min="18" max="18" width="4.5703125" customWidth="1"/>
    <col min="19" max="21" width="4.140625" customWidth="1"/>
    <col min="22" max="22" width="3.5703125" customWidth="1"/>
    <col min="23" max="23" width="4.140625" customWidth="1"/>
    <col min="24" max="24" width="4.28515625" customWidth="1"/>
    <col min="25" max="27" width="4.5703125" customWidth="1"/>
    <col min="28" max="30" width="4.140625" customWidth="1"/>
    <col min="31" max="31" width="5" customWidth="1"/>
    <col min="32" max="32" width="3.7109375" customWidth="1"/>
    <col min="33" max="33" width="4.42578125" customWidth="1"/>
    <col min="34" max="36" width="4" customWidth="1"/>
    <col min="37" max="39" width="4.42578125" customWidth="1"/>
    <col min="40" max="40" width="4.140625" customWidth="1"/>
    <col min="41" max="41" width="4.28515625" customWidth="1"/>
    <col min="42" max="42" width="3.85546875" customWidth="1"/>
    <col min="43" max="43" width="5.28515625" customWidth="1"/>
  </cols>
  <sheetData>
    <row r="2" spans="1:43" x14ac:dyDescent="0.2">
      <c r="A2" s="160" t="s">
        <v>258</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2"/>
    </row>
    <row r="3" spans="1:43" x14ac:dyDescent="0.2">
      <c r="A3" s="163" t="s">
        <v>259</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row>
    <row r="4" spans="1:43" ht="13.5" thickBot="1" x14ac:dyDescent="0.25">
      <c r="A4" s="164"/>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row>
    <row r="5" spans="1:43" ht="13.5" thickBot="1" x14ac:dyDescent="0.25">
      <c r="A5" s="176" t="s">
        <v>169</v>
      </c>
      <c r="B5" s="180" t="s">
        <v>170</v>
      </c>
      <c r="C5" s="181"/>
      <c r="D5" s="181"/>
      <c r="E5" s="181"/>
      <c r="F5" s="181"/>
      <c r="G5" s="181"/>
      <c r="H5" s="181"/>
      <c r="I5" s="181"/>
      <c r="J5" s="181"/>
      <c r="K5" s="181"/>
      <c r="L5" s="181"/>
      <c r="M5" s="181"/>
      <c r="N5" s="181"/>
      <c r="O5" s="181"/>
      <c r="P5" s="181"/>
      <c r="Q5" s="181"/>
      <c r="R5" s="181"/>
      <c r="S5" s="181"/>
      <c r="T5" s="181"/>
      <c r="U5" s="181"/>
      <c r="V5" s="182"/>
      <c r="W5" s="167" t="s">
        <v>175</v>
      </c>
      <c r="X5" s="168"/>
      <c r="Y5" s="168"/>
      <c r="Z5" s="168"/>
      <c r="AA5" s="168"/>
      <c r="AB5" s="168"/>
      <c r="AC5" s="168"/>
      <c r="AD5" s="168"/>
      <c r="AE5" s="168"/>
      <c r="AF5" s="168"/>
      <c r="AG5" s="168"/>
      <c r="AH5" s="168"/>
      <c r="AI5" s="168"/>
      <c r="AJ5" s="168"/>
      <c r="AK5" s="168"/>
      <c r="AL5" s="168"/>
      <c r="AM5" s="168"/>
      <c r="AN5" s="168"/>
      <c r="AO5" s="168"/>
      <c r="AP5" s="168"/>
      <c r="AQ5" s="169"/>
    </row>
    <row r="6" spans="1:43" ht="3" customHeight="1" thickBot="1" x14ac:dyDescent="0.25">
      <c r="A6" s="177"/>
      <c r="Y6" s="42"/>
      <c r="Z6" s="42"/>
      <c r="AA6" s="42"/>
      <c r="AB6" s="42"/>
      <c r="AC6" s="42"/>
      <c r="AD6" s="42"/>
      <c r="AE6" s="42"/>
      <c r="AF6" s="42"/>
      <c r="AG6" s="42"/>
      <c r="AH6" s="42"/>
      <c r="AI6" s="42"/>
      <c r="AJ6" s="42"/>
      <c r="AK6" s="42"/>
      <c r="AL6" s="42"/>
      <c r="AM6" s="42"/>
      <c r="AN6" s="42"/>
      <c r="AO6" s="42"/>
      <c r="AP6" s="42"/>
      <c r="AQ6" s="42"/>
    </row>
    <row r="7" spans="1:43" ht="42" customHeight="1" x14ac:dyDescent="0.2">
      <c r="A7" s="177"/>
      <c r="B7" s="155" t="s">
        <v>171</v>
      </c>
      <c r="C7" s="155"/>
      <c r="D7" s="156"/>
      <c r="E7" s="154" t="s">
        <v>172</v>
      </c>
      <c r="F7" s="155"/>
      <c r="G7" s="156"/>
      <c r="H7" s="154" t="s">
        <v>173</v>
      </c>
      <c r="I7" s="155"/>
      <c r="J7" s="156"/>
      <c r="K7" s="157" t="s">
        <v>188</v>
      </c>
      <c r="L7" s="155"/>
      <c r="M7" s="156"/>
      <c r="N7" s="157" t="s">
        <v>181</v>
      </c>
      <c r="O7" s="158"/>
      <c r="P7" s="159"/>
      <c r="Q7" s="154" t="s">
        <v>174</v>
      </c>
      <c r="R7" s="155"/>
      <c r="S7" s="156"/>
      <c r="T7" s="157" t="s">
        <v>182</v>
      </c>
      <c r="U7" s="158"/>
      <c r="V7" s="183"/>
      <c r="W7" s="179" t="s">
        <v>176</v>
      </c>
      <c r="X7" s="171"/>
      <c r="Y7" s="172"/>
      <c r="Z7" s="170" t="s">
        <v>177</v>
      </c>
      <c r="AA7" s="171"/>
      <c r="AB7" s="172"/>
      <c r="AC7" s="170" t="s">
        <v>178</v>
      </c>
      <c r="AD7" s="171"/>
      <c r="AE7" s="172"/>
      <c r="AF7" s="170" t="s">
        <v>179</v>
      </c>
      <c r="AG7" s="171"/>
      <c r="AH7" s="172"/>
      <c r="AI7" s="170" t="s">
        <v>180</v>
      </c>
      <c r="AJ7" s="171"/>
      <c r="AK7" s="172"/>
      <c r="AL7" s="173" t="s">
        <v>183</v>
      </c>
      <c r="AM7" s="174"/>
      <c r="AN7" s="175"/>
      <c r="AO7" s="165" t="s">
        <v>184</v>
      </c>
      <c r="AP7" s="165"/>
      <c r="AQ7" s="166"/>
    </row>
    <row r="8" spans="1:43" ht="12.75" customHeight="1" x14ac:dyDescent="0.2">
      <c r="A8" s="178"/>
      <c r="B8" s="45" t="s">
        <v>185</v>
      </c>
      <c r="C8" s="45" t="s">
        <v>187</v>
      </c>
      <c r="D8" s="45" t="s">
        <v>186</v>
      </c>
      <c r="E8" s="45" t="s">
        <v>185</v>
      </c>
      <c r="F8" s="45" t="s">
        <v>187</v>
      </c>
      <c r="G8" s="45" t="s">
        <v>186</v>
      </c>
      <c r="H8" s="45" t="s">
        <v>185</v>
      </c>
      <c r="I8" s="45" t="s">
        <v>187</v>
      </c>
      <c r="J8" s="45" t="s">
        <v>186</v>
      </c>
      <c r="K8" s="45" t="s">
        <v>185</v>
      </c>
      <c r="L8" s="45" t="s">
        <v>187</v>
      </c>
      <c r="M8" s="45" t="s">
        <v>186</v>
      </c>
      <c r="N8" s="45" t="s">
        <v>185</v>
      </c>
      <c r="O8" s="45" t="s">
        <v>187</v>
      </c>
      <c r="P8" s="45" t="s">
        <v>186</v>
      </c>
      <c r="Q8" s="45" t="s">
        <v>185</v>
      </c>
      <c r="R8" s="45" t="s">
        <v>187</v>
      </c>
      <c r="S8" s="45" t="s">
        <v>186</v>
      </c>
      <c r="T8" s="45" t="s">
        <v>185</v>
      </c>
      <c r="U8" s="45" t="s">
        <v>187</v>
      </c>
      <c r="V8" s="48" t="s">
        <v>186</v>
      </c>
      <c r="W8" s="58" t="s">
        <v>185</v>
      </c>
      <c r="X8" s="46" t="s">
        <v>187</v>
      </c>
      <c r="Y8" s="46" t="s">
        <v>186</v>
      </c>
      <c r="Z8" s="46" t="s">
        <v>185</v>
      </c>
      <c r="AA8" s="46" t="s">
        <v>187</v>
      </c>
      <c r="AB8" s="46" t="s">
        <v>186</v>
      </c>
      <c r="AC8" s="46" t="s">
        <v>185</v>
      </c>
      <c r="AD8" s="46" t="s">
        <v>187</v>
      </c>
      <c r="AE8" s="46" t="s">
        <v>186</v>
      </c>
      <c r="AF8" s="46" t="s">
        <v>185</v>
      </c>
      <c r="AG8" s="46" t="s">
        <v>187</v>
      </c>
      <c r="AH8" s="46" t="s">
        <v>186</v>
      </c>
      <c r="AI8" s="46" t="s">
        <v>185</v>
      </c>
      <c r="AJ8" s="46" t="s">
        <v>187</v>
      </c>
      <c r="AK8" s="46" t="s">
        <v>186</v>
      </c>
      <c r="AL8" s="46" t="s">
        <v>185</v>
      </c>
      <c r="AM8" s="46" t="s">
        <v>187</v>
      </c>
      <c r="AN8" s="46" t="s">
        <v>186</v>
      </c>
      <c r="AO8" s="46" t="s">
        <v>185</v>
      </c>
      <c r="AP8" s="46" t="s">
        <v>187</v>
      </c>
      <c r="AQ8" s="59" t="s">
        <v>186</v>
      </c>
    </row>
    <row r="9" spans="1:43" ht="16.5" customHeight="1" x14ac:dyDescent="0.2">
      <c r="A9" s="55" t="s">
        <v>60</v>
      </c>
      <c r="B9" s="47" t="s">
        <v>121</v>
      </c>
      <c r="C9" s="44" t="s">
        <v>121</v>
      </c>
      <c r="D9" s="44" t="s">
        <v>121</v>
      </c>
      <c r="E9" s="44" t="s">
        <v>121</v>
      </c>
      <c r="F9" s="44" t="s">
        <v>121</v>
      </c>
      <c r="G9" s="44" t="s">
        <v>121</v>
      </c>
      <c r="H9" s="44"/>
      <c r="I9" s="44"/>
      <c r="J9" s="44"/>
      <c r="K9" s="44"/>
      <c r="L9" s="44"/>
      <c r="M9" s="44"/>
      <c r="N9" s="44"/>
      <c r="O9" s="44"/>
      <c r="P9" s="44"/>
      <c r="Q9" s="44"/>
      <c r="R9" s="44"/>
      <c r="S9" s="44"/>
      <c r="T9" s="44" t="s">
        <v>121</v>
      </c>
      <c r="U9" s="44" t="s">
        <v>121</v>
      </c>
      <c r="V9" s="50" t="s">
        <v>121</v>
      </c>
      <c r="W9" s="49"/>
      <c r="X9" s="44"/>
      <c r="Y9" s="44"/>
      <c r="Z9" s="3"/>
      <c r="AA9" s="43"/>
      <c r="AB9" s="43"/>
      <c r="AC9" s="44" t="s">
        <v>121</v>
      </c>
      <c r="AD9" s="44" t="s">
        <v>121</v>
      </c>
      <c r="AE9" s="44" t="s">
        <v>121</v>
      </c>
      <c r="AF9" s="3"/>
      <c r="AG9" s="3"/>
      <c r="AH9" s="3"/>
      <c r="AI9" s="3"/>
      <c r="AJ9" s="3"/>
      <c r="AK9" s="3"/>
      <c r="AL9" s="3"/>
      <c r="AM9" s="3"/>
      <c r="AN9" s="3"/>
      <c r="AO9" s="44"/>
      <c r="AP9" s="44"/>
      <c r="AQ9" s="50"/>
    </row>
    <row r="10" spans="1:43" ht="16.5" customHeight="1" x14ac:dyDescent="0.2">
      <c r="A10" s="55" t="s">
        <v>61</v>
      </c>
      <c r="B10" s="47" t="s">
        <v>121</v>
      </c>
      <c r="C10" s="44" t="s">
        <v>121</v>
      </c>
      <c r="D10" s="44" t="s">
        <v>121</v>
      </c>
      <c r="E10" s="44" t="s">
        <v>121</v>
      </c>
      <c r="F10" s="44" t="s">
        <v>121</v>
      </c>
      <c r="G10" s="44" t="s">
        <v>121</v>
      </c>
      <c r="H10" s="44"/>
      <c r="I10" s="44"/>
      <c r="J10" s="44"/>
      <c r="K10" s="44" t="s">
        <v>121</v>
      </c>
      <c r="L10" s="44" t="s">
        <v>121</v>
      </c>
      <c r="M10" s="44" t="s">
        <v>121</v>
      </c>
      <c r="N10" s="44"/>
      <c r="O10" s="44"/>
      <c r="P10" s="44"/>
      <c r="Q10" s="44"/>
      <c r="R10" s="44"/>
      <c r="S10" s="44"/>
      <c r="T10" s="44" t="s">
        <v>121</v>
      </c>
      <c r="U10" s="44" t="s">
        <v>121</v>
      </c>
      <c r="V10" s="50" t="s">
        <v>121</v>
      </c>
      <c r="W10" s="49" t="s">
        <v>121</v>
      </c>
      <c r="X10" s="44" t="s">
        <v>121</v>
      </c>
      <c r="Y10" s="44" t="s">
        <v>121</v>
      </c>
      <c r="Z10" s="44" t="s">
        <v>121</v>
      </c>
      <c r="AA10" s="44" t="s">
        <v>121</v>
      </c>
      <c r="AB10" s="44" t="s">
        <v>121</v>
      </c>
      <c r="AC10" s="44" t="s">
        <v>121</v>
      </c>
      <c r="AD10" s="44" t="s">
        <v>121</v>
      </c>
      <c r="AE10" s="44" t="s">
        <v>121</v>
      </c>
      <c r="AF10" s="3"/>
      <c r="AG10" s="3"/>
      <c r="AH10" s="3"/>
      <c r="AI10" s="3"/>
      <c r="AJ10" s="3"/>
      <c r="AK10" s="3"/>
      <c r="AL10" s="3"/>
      <c r="AM10" s="3"/>
      <c r="AN10" s="3"/>
      <c r="AO10" s="44"/>
      <c r="AP10" s="44"/>
      <c r="AQ10" s="50"/>
    </row>
    <row r="11" spans="1:43" ht="19.5" customHeight="1" x14ac:dyDescent="0.2">
      <c r="A11" s="56" t="s">
        <v>62</v>
      </c>
      <c r="B11" s="47" t="s">
        <v>121</v>
      </c>
      <c r="C11" s="44" t="s">
        <v>121</v>
      </c>
      <c r="D11" s="44" t="s">
        <v>121</v>
      </c>
      <c r="E11" s="44" t="s">
        <v>121</v>
      </c>
      <c r="F11" s="44" t="s">
        <v>121</v>
      </c>
      <c r="G11" s="44" t="s">
        <v>121</v>
      </c>
      <c r="H11" s="44"/>
      <c r="I11" s="44"/>
      <c r="J11" s="44"/>
      <c r="K11" s="44"/>
      <c r="L11" s="44"/>
      <c r="M11" s="44"/>
      <c r="N11" s="44" t="s">
        <v>121</v>
      </c>
      <c r="O11" s="44" t="s">
        <v>121</v>
      </c>
      <c r="P11" s="44" t="s">
        <v>121</v>
      </c>
      <c r="Q11" s="44"/>
      <c r="R11" s="44"/>
      <c r="S11" s="44"/>
      <c r="T11" s="44" t="s">
        <v>121</v>
      </c>
      <c r="U11" s="44" t="s">
        <v>121</v>
      </c>
      <c r="V11" s="50" t="s">
        <v>121</v>
      </c>
      <c r="W11" s="49"/>
      <c r="X11" s="44"/>
      <c r="Y11" s="44"/>
      <c r="Z11" s="3"/>
      <c r="AA11" s="3"/>
      <c r="AB11" s="3"/>
      <c r="AC11" s="44" t="s">
        <v>121</v>
      </c>
      <c r="AD11" s="44" t="s">
        <v>121</v>
      </c>
      <c r="AE11" s="44" t="s">
        <v>121</v>
      </c>
      <c r="AF11" s="3"/>
      <c r="AG11" s="3"/>
      <c r="AH11" s="3"/>
      <c r="AI11" s="3"/>
      <c r="AJ11" s="3"/>
      <c r="AK11" s="3"/>
      <c r="AL11" s="3"/>
      <c r="AM11" s="3"/>
      <c r="AN11" s="3"/>
      <c r="AO11" s="43" t="s">
        <v>121</v>
      </c>
      <c r="AP11" s="43" t="s">
        <v>121</v>
      </c>
      <c r="AQ11" s="77" t="s">
        <v>121</v>
      </c>
    </row>
    <row r="12" spans="1:43" ht="18.75" customHeight="1" x14ac:dyDescent="0.2">
      <c r="A12" s="56" t="s">
        <v>46</v>
      </c>
      <c r="B12" s="47" t="s">
        <v>121</v>
      </c>
      <c r="C12" s="44" t="s">
        <v>121</v>
      </c>
      <c r="D12" s="44" t="s">
        <v>121</v>
      </c>
      <c r="E12" s="44" t="s">
        <v>121</v>
      </c>
      <c r="F12" s="44" t="s">
        <v>121</v>
      </c>
      <c r="G12" s="44" t="s">
        <v>121</v>
      </c>
      <c r="H12" s="44"/>
      <c r="I12" s="44"/>
      <c r="J12" s="44"/>
      <c r="K12" s="44"/>
      <c r="L12" s="44"/>
      <c r="M12" s="44"/>
      <c r="N12" s="44"/>
      <c r="O12" s="44"/>
      <c r="P12" s="44"/>
      <c r="Q12" s="44"/>
      <c r="R12" s="44"/>
      <c r="S12" s="44"/>
      <c r="T12" s="44" t="s">
        <v>121</v>
      </c>
      <c r="U12" s="44" t="s">
        <v>121</v>
      </c>
      <c r="V12" s="50" t="s">
        <v>121</v>
      </c>
      <c r="W12" s="49"/>
      <c r="X12" s="44"/>
      <c r="Y12" s="44"/>
      <c r="Z12" s="43"/>
      <c r="AA12" s="43"/>
      <c r="AB12" s="3"/>
      <c r="AC12" s="44" t="s">
        <v>121</v>
      </c>
      <c r="AD12" s="44" t="s">
        <v>121</v>
      </c>
      <c r="AE12" s="44" t="s">
        <v>121</v>
      </c>
      <c r="AF12" s="3"/>
      <c r="AG12" s="3"/>
      <c r="AH12" s="3"/>
      <c r="AI12" s="3"/>
      <c r="AJ12" s="3"/>
      <c r="AK12" s="3"/>
      <c r="AL12" s="3"/>
      <c r="AM12" s="3"/>
      <c r="AN12" s="3"/>
      <c r="AO12" s="43"/>
      <c r="AP12" s="43"/>
      <c r="AQ12" s="77"/>
    </row>
    <row r="13" spans="1:43" ht="20.25" customHeight="1" x14ac:dyDescent="0.2">
      <c r="A13" s="56" t="s">
        <v>63</v>
      </c>
      <c r="B13" s="47" t="s">
        <v>121</v>
      </c>
      <c r="C13" s="44" t="s">
        <v>121</v>
      </c>
      <c r="D13" s="44" t="s">
        <v>121</v>
      </c>
      <c r="E13" s="44" t="s">
        <v>121</v>
      </c>
      <c r="F13" s="44" t="s">
        <v>121</v>
      </c>
      <c r="G13" s="44" t="s">
        <v>121</v>
      </c>
      <c r="H13" s="44"/>
      <c r="I13" s="44"/>
      <c r="J13" s="44"/>
      <c r="K13" s="44"/>
      <c r="L13" s="44"/>
      <c r="M13" s="44"/>
      <c r="N13" s="44"/>
      <c r="O13" s="44"/>
      <c r="P13" s="44"/>
      <c r="Q13" s="44"/>
      <c r="R13" s="44"/>
      <c r="S13" s="44"/>
      <c r="T13" s="44" t="s">
        <v>121</v>
      </c>
      <c r="U13" s="44" t="s">
        <v>121</v>
      </c>
      <c r="V13" s="50" t="s">
        <v>121</v>
      </c>
      <c r="W13" s="49" t="s">
        <v>121</v>
      </c>
      <c r="X13" s="44" t="s">
        <v>121</v>
      </c>
      <c r="Y13" s="44" t="s">
        <v>121</v>
      </c>
      <c r="Z13" s="44" t="s">
        <v>121</v>
      </c>
      <c r="AA13" s="44" t="s">
        <v>121</v>
      </c>
      <c r="AB13" s="44" t="s">
        <v>121</v>
      </c>
      <c r="AC13" s="44" t="s">
        <v>121</v>
      </c>
      <c r="AD13" s="44" t="s">
        <v>121</v>
      </c>
      <c r="AE13" s="44" t="s">
        <v>121</v>
      </c>
      <c r="AF13" s="44" t="s">
        <v>121</v>
      </c>
      <c r="AG13" s="44" t="s">
        <v>121</v>
      </c>
      <c r="AH13" s="44" t="s">
        <v>121</v>
      </c>
      <c r="AI13" s="3"/>
      <c r="AJ13" s="3"/>
      <c r="AK13" s="3"/>
      <c r="AL13" s="44" t="s">
        <v>121</v>
      </c>
      <c r="AM13" s="44" t="s">
        <v>121</v>
      </c>
      <c r="AN13" s="44" t="s">
        <v>121</v>
      </c>
      <c r="AO13" s="43"/>
      <c r="AP13" s="43"/>
      <c r="AQ13" s="77"/>
    </row>
    <row r="14" spans="1:43" ht="18.75" customHeight="1" x14ac:dyDescent="0.2">
      <c r="A14" s="56" t="s">
        <v>64</v>
      </c>
      <c r="B14" s="47" t="s">
        <v>121</v>
      </c>
      <c r="C14" s="44" t="s">
        <v>121</v>
      </c>
      <c r="D14" s="44" t="s">
        <v>121</v>
      </c>
      <c r="E14" s="44" t="s">
        <v>121</v>
      </c>
      <c r="F14" s="44" t="s">
        <v>121</v>
      </c>
      <c r="G14" s="44" t="s">
        <v>121</v>
      </c>
      <c r="H14" s="44"/>
      <c r="I14" s="44"/>
      <c r="J14" s="44"/>
      <c r="K14" s="44"/>
      <c r="L14" s="44"/>
      <c r="M14" s="44"/>
      <c r="N14" s="44"/>
      <c r="O14" s="44"/>
      <c r="P14" s="44"/>
      <c r="Q14" s="44"/>
      <c r="R14" s="44"/>
      <c r="S14" s="44"/>
      <c r="T14" s="44" t="s">
        <v>121</v>
      </c>
      <c r="U14" s="44" t="s">
        <v>121</v>
      </c>
      <c r="V14" s="50" t="s">
        <v>121</v>
      </c>
      <c r="W14" s="49" t="s">
        <v>121</v>
      </c>
      <c r="X14" s="44" t="s">
        <v>121</v>
      </c>
      <c r="Y14" s="44" t="s">
        <v>121</v>
      </c>
      <c r="Z14" s="44" t="s">
        <v>121</v>
      </c>
      <c r="AA14" s="44" t="s">
        <v>121</v>
      </c>
      <c r="AB14" s="44" t="s">
        <v>121</v>
      </c>
      <c r="AC14" s="44" t="s">
        <v>121</v>
      </c>
      <c r="AD14" s="44" t="s">
        <v>121</v>
      </c>
      <c r="AE14" s="44" t="s">
        <v>121</v>
      </c>
      <c r="AF14" s="44" t="s">
        <v>121</v>
      </c>
      <c r="AG14" s="44" t="s">
        <v>121</v>
      </c>
      <c r="AH14" s="44" t="s">
        <v>121</v>
      </c>
      <c r="AI14" s="3"/>
      <c r="AJ14" s="3"/>
      <c r="AK14" s="3"/>
      <c r="AL14" s="44" t="s">
        <v>121</v>
      </c>
      <c r="AM14" s="44" t="s">
        <v>121</v>
      </c>
      <c r="AN14" s="44" t="s">
        <v>121</v>
      </c>
      <c r="AO14" s="43"/>
      <c r="AP14" s="43"/>
      <c r="AQ14" s="77"/>
    </row>
    <row r="15" spans="1:43" ht="18.75" customHeight="1" x14ac:dyDescent="0.2">
      <c r="A15" s="56" t="s">
        <v>65</v>
      </c>
      <c r="B15" s="47" t="s">
        <v>121</v>
      </c>
      <c r="C15" s="44" t="s">
        <v>121</v>
      </c>
      <c r="D15" s="44" t="s">
        <v>121</v>
      </c>
      <c r="E15" s="44" t="s">
        <v>121</v>
      </c>
      <c r="F15" s="44" t="s">
        <v>121</v>
      </c>
      <c r="G15" s="44" t="s">
        <v>121</v>
      </c>
      <c r="H15" s="44"/>
      <c r="I15" s="44"/>
      <c r="J15" s="44"/>
      <c r="K15" s="44"/>
      <c r="L15" s="44"/>
      <c r="M15" s="44"/>
      <c r="N15" s="44"/>
      <c r="O15" s="44"/>
      <c r="P15" s="44"/>
      <c r="Q15" s="44"/>
      <c r="R15" s="44"/>
      <c r="S15" s="44"/>
      <c r="T15" s="44" t="s">
        <v>121</v>
      </c>
      <c r="U15" s="44" t="s">
        <v>121</v>
      </c>
      <c r="V15" s="50" t="s">
        <v>121</v>
      </c>
      <c r="W15" s="49" t="s">
        <v>121</v>
      </c>
      <c r="X15" s="44" t="s">
        <v>121</v>
      </c>
      <c r="Y15" s="44" t="s">
        <v>121</v>
      </c>
      <c r="Z15" s="3"/>
      <c r="AA15" s="3"/>
      <c r="AB15" s="3"/>
      <c r="AC15" s="44" t="s">
        <v>121</v>
      </c>
      <c r="AD15" s="44" t="s">
        <v>121</v>
      </c>
      <c r="AE15" s="44" t="s">
        <v>121</v>
      </c>
      <c r="AF15" s="3"/>
      <c r="AG15" s="3"/>
      <c r="AH15" s="3"/>
      <c r="AI15" s="3"/>
      <c r="AJ15" s="3"/>
      <c r="AK15" s="3"/>
      <c r="AL15" s="3"/>
      <c r="AM15" s="3"/>
      <c r="AN15" s="3"/>
      <c r="AO15" s="43"/>
      <c r="AP15" s="43"/>
      <c r="AQ15" s="77"/>
    </row>
    <row r="16" spans="1:43" ht="20.25" customHeight="1" x14ac:dyDescent="0.2">
      <c r="A16" s="56" t="s">
        <v>66</v>
      </c>
      <c r="B16" s="47" t="s">
        <v>121</v>
      </c>
      <c r="C16" s="44" t="s">
        <v>121</v>
      </c>
      <c r="D16" s="44" t="s">
        <v>121</v>
      </c>
      <c r="E16" s="44" t="s">
        <v>121</v>
      </c>
      <c r="F16" s="44" t="s">
        <v>121</v>
      </c>
      <c r="G16" s="44" t="s">
        <v>121</v>
      </c>
      <c r="H16" s="44"/>
      <c r="I16" s="44"/>
      <c r="J16" s="44"/>
      <c r="K16" s="44"/>
      <c r="L16" s="44"/>
      <c r="M16" s="44"/>
      <c r="N16" s="44"/>
      <c r="O16" s="44"/>
      <c r="P16" s="44"/>
      <c r="Q16" s="44" t="s">
        <v>121</v>
      </c>
      <c r="R16" s="44" t="s">
        <v>121</v>
      </c>
      <c r="S16" s="44" t="s">
        <v>121</v>
      </c>
      <c r="T16" s="44" t="s">
        <v>121</v>
      </c>
      <c r="U16" s="44" t="s">
        <v>121</v>
      </c>
      <c r="V16" s="50" t="s">
        <v>121</v>
      </c>
      <c r="W16" s="49"/>
      <c r="X16" s="44"/>
      <c r="Y16" s="44"/>
      <c r="Z16" s="3"/>
      <c r="AA16" s="3"/>
      <c r="AB16" s="3"/>
      <c r="AC16" s="44" t="s">
        <v>121</v>
      </c>
      <c r="AD16" s="44" t="s">
        <v>121</v>
      </c>
      <c r="AE16" s="44" t="s">
        <v>121</v>
      </c>
      <c r="AF16" s="3"/>
      <c r="AG16" s="3"/>
      <c r="AH16" s="3"/>
      <c r="AI16" s="3"/>
      <c r="AJ16" s="3"/>
      <c r="AK16" s="3"/>
      <c r="AL16" s="3"/>
      <c r="AM16" s="3"/>
      <c r="AN16" s="3"/>
      <c r="AO16" s="43"/>
      <c r="AP16" s="43"/>
      <c r="AQ16" s="77"/>
    </row>
    <row r="17" spans="1:43" ht="21.75" customHeight="1" x14ac:dyDescent="0.2">
      <c r="A17" s="56" t="s">
        <v>67</v>
      </c>
      <c r="B17" s="47" t="s">
        <v>121</v>
      </c>
      <c r="C17" s="44" t="s">
        <v>121</v>
      </c>
      <c r="D17" s="44" t="s">
        <v>121</v>
      </c>
      <c r="E17" s="44" t="s">
        <v>121</v>
      </c>
      <c r="F17" s="44" t="s">
        <v>121</v>
      </c>
      <c r="G17" s="44" t="s">
        <v>121</v>
      </c>
      <c r="H17" s="44"/>
      <c r="I17" s="44"/>
      <c r="J17" s="44"/>
      <c r="K17" s="44"/>
      <c r="L17" s="44"/>
      <c r="M17" s="44"/>
      <c r="N17" s="44"/>
      <c r="O17" s="44"/>
      <c r="P17" s="44"/>
      <c r="Q17" s="44"/>
      <c r="R17" s="44"/>
      <c r="S17" s="44"/>
      <c r="T17" s="44" t="s">
        <v>121</v>
      </c>
      <c r="U17" s="44" t="s">
        <v>121</v>
      </c>
      <c r="V17" s="50" t="s">
        <v>121</v>
      </c>
      <c r="W17" s="49"/>
      <c r="X17" s="44"/>
      <c r="Y17" s="44"/>
      <c r="Z17" s="3"/>
      <c r="AA17" s="3"/>
      <c r="AB17" s="3"/>
      <c r="AC17" s="44" t="s">
        <v>121</v>
      </c>
      <c r="AD17" s="44" t="s">
        <v>121</v>
      </c>
      <c r="AE17" s="44" t="s">
        <v>121</v>
      </c>
      <c r="AF17" s="3"/>
      <c r="AG17" s="3"/>
      <c r="AH17" s="3"/>
      <c r="AI17" s="3"/>
      <c r="AJ17" s="3"/>
      <c r="AK17" s="3"/>
      <c r="AL17" s="3"/>
      <c r="AM17" s="3"/>
      <c r="AN17" s="3"/>
      <c r="AO17" s="43"/>
      <c r="AP17" s="43"/>
      <c r="AQ17" s="77"/>
    </row>
    <row r="18" spans="1:43" ht="16.5" customHeight="1" x14ac:dyDescent="0.2">
      <c r="A18" s="56" t="s">
        <v>68</v>
      </c>
      <c r="B18" s="47" t="s">
        <v>121</v>
      </c>
      <c r="C18" s="44" t="s">
        <v>121</v>
      </c>
      <c r="D18" s="44" t="s">
        <v>121</v>
      </c>
      <c r="E18" s="44" t="s">
        <v>121</v>
      </c>
      <c r="F18" s="44" t="s">
        <v>121</v>
      </c>
      <c r="G18" s="44" t="s">
        <v>121</v>
      </c>
      <c r="H18" s="44"/>
      <c r="I18" s="44"/>
      <c r="J18" s="44"/>
      <c r="K18" s="44"/>
      <c r="L18" s="44"/>
      <c r="M18" s="44"/>
      <c r="N18" s="44"/>
      <c r="O18" s="44"/>
      <c r="P18" s="44"/>
      <c r="Q18" s="44" t="s">
        <v>121</v>
      </c>
      <c r="R18" s="44" t="s">
        <v>121</v>
      </c>
      <c r="S18" s="44" t="s">
        <v>121</v>
      </c>
      <c r="T18" s="44" t="s">
        <v>121</v>
      </c>
      <c r="U18" s="44" t="s">
        <v>121</v>
      </c>
      <c r="V18" s="50" t="s">
        <v>121</v>
      </c>
      <c r="W18" s="49"/>
      <c r="X18" s="44"/>
      <c r="Y18" s="44"/>
      <c r="Z18" s="3"/>
      <c r="AA18" s="3"/>
      <c r="AB18" s="3"/>
      <c r="AC18" s="44" t="s">
        <v>121</v>
      </c>
      <c r="AD18" s="44" t="s">
        <v>121</v>
      </c>
      <c r="AE18" s="44" t="s">
        <v>121</v>
      </c>
      <c r="AF18" s="3"/>
      <c r="AG18" s="3"/>
      <c r="AH18" s="3"/>
      <c r="AI18" s="3"/>
      <c r="AJ18" s="3"/>
      <c r="AK18" s="3"/>
      <c r="AL18" s="3"/>
      <c r="AM18" s="3"/>
      <c r="AN18" s="3"/>
      <c r="AO18" s="43"/>
      <c r="AP18" s="43"/>
      <c r="AQ18" s="77"/>
    </row>
    <row r="19" spans="1:43" ht="18" customHeight="1" x14ac:dyDescent="0.2">
      <c r="A19" s="56" t="s">
        <v>44</v>
      </c>
      <c r="B19" s="47" t="s">
        <v>121</v>
      </c>
      <c r="C19" s="44" t="s">
        <v>121</v>
      </c>
      <c r="D19" s="44" t="s">
        <v>121</v>
      </c>
      <c r="E19" s="44" t="s">
        <v>121</v>
      </c>
      <c r="F19" s="44" t="s">
        <v>121</v>
      </c>
      <c r="G19" s="44" t="s">
        <v>121</v>
      </c>
      <c r="H19" s="44" t="s">
        <v>121</v>
      </c>
      <c r="I19" s="44" t="s">
        <v>121</v>
      </c>
      <c r="J19" s="44" t="s">
        <v>121</v>
      </c>
      <c r="K19" s="44"/>
      <c r="L19" s="44"/>
      <c r="M19" s="44"/>
      <c r="N19" s="44"/>
      <c r="O19" s="44"/>
      <c r="P19" s="44"/>
      <c r="Q19" s="44"/>
      <c r="R19" s="44"/>
      <c r="S19" s="44"/>
      <c r="T19" s="44" t="s">
        <v>121</v>
      </c>
      <c r="U19" s="44" t="s">
        <v>121</v>
      </c>
      <c r="V19" s="50" t="s">
        <v>121</v>
      </c>
      <c r="W19" s="49"/>
      <c r="X19" s="44"/>
      <c r="Y19" s="44"/>
      <c r="Z19" s="3"/>
      <c r="AA19" s="3"/>
      <c r="AB19" s="3"/>
      <c r="AC19" s="44" t="s">
        <v>121</v>
      </c>
      <c r="AD19" s="44" t="s">
        <v>121</v>
      </c>
      <c r="AE19" s="44" t="s">
        <v>121</v>
      </c>
      <c r="AF19" s="3"/>
      <c r="AG19" s="3"/>
      <c r="AH19" s="3"/>
      <c r="AI19" s="44" t="s">
        <v>121</v>
      </c>
      <c r="AJ19" s="44" t="s">
        <v>121</v>
      </c>
      <c r="AK19" s="44" t="s">
        <v>121</v>
      </c>
      <c r="AL19" s="3"/>
      <c r="AM19" s="3"/>
      <c r="AN19" s="3"/>
      <c r="AO19" s="43"/>
      <c r="AP19" s="43"/>
      <c r="AQ19" s="77"/>
    </row>
    <row r="20" spans="1:43" ht="18" customHeight="1" x14ac:dyDescent="0.2">
      <c r="A20" s="56" t="s">
        <v>69</v>
      </c>
      <c r="B20" s="47" t="s">
        <v>121</v>
      </c>
      <c r="C20" s="44" t="s">
        <v>121</v>
      </c>
      <c r="D20" s="44" t="s">
        <v>121</v>
      </c>
      <c r="E20" s="44" t="s">
        <v>121</v>
      </c>
      <c r="F20" s="44" t="s">
        <v>121</v>
      </c>
      <c r="G20" s="44" t="s">
        <v>121</v>
      </c>
      <c r="H20" s="44"/>
      <c r="I20" s="44"/>
      <c r="J20" s="44"/>
      <c r="K20" s="44"/>
      <c r="L20" s="44"/>
      <c r="M20" s="44"/>
      <c r="N20" s="44"/>
      <c r="O20" s="44"/>
      <c r="P20" s="44"/>
      <c r="Q20" s="44"/>
      <c r="R20" s="44"/>
      <c r="S20" s="44"/>
      <c r="T20" s="44" t="s">
        <v>121</v>
      </c>
      <c r="U20" s="44" t="s">
        <v>121</v>
      </c>
      <c r="V20" s="50" t="s">
        <v>121</v>
      </c>
      <c r="W20" s="49"/>
      <c r="X20" s="44"/>
      <c r="Y20" s="44"/>
      <c r="Z20" s="3"/>
      <c r="AA20" s="3"/>
      <c r="AB20" s="3"/>
      <c r="AC20" s="44" t="s">
        <v>121</v>
      </c>
      <c r="AD20" s="44" t="s">
        <v>121</v>
      </c>
      <c r="AE20" s="44" t="s">
        <v>121</v>
      </c>
      <c r="AF20" s="3"/>
      <c r="AG20" s="3"/>
      <c r="AH20" s="3"/>
      <c r="AI20" s="3"/>
      <c r="AJ20" s="3"/>
      <c r="AK20" s="3"/>
      <c r="AL20" s="3"/>
      <c r="AM20" s="3"/>
      <c r="AN20" s="3"/>
      <c r="AO20" s="43"/>
      <c r="AP20" s="43"/>
      <c r="AQ20" s="77"/>
    </row>
    <row r="21" spans="1:43" ht="15" customHeight="1" thickBot="1" x14ac:dyDescent="0.25">
      <c r="A21" s="57" t="s">
        <v>45</v>
      </c>
      <c r="B21" s="54" t="s">
        <v>121</v>
      </c>
      <c r="C21" s="52" t="s">
        <v>121</v>
      </c>
      <c r="D21" s="52" t="s">
        <v>121</v>
      </c>
      <c r="E21" s="52" t="s">
        <v>121</v>
      </c>
      <c r="F21" s="52" t="s">
        <v>121</v>
      </c>
      <c r="G21" s="52" t="s">
        <v>121</v>
      </c>
      <c r="H21" s="52"/>
      <c r="I21" s="52"/>
      <c r="J21" s="52"/>
      <c r="K21" s="52"/>
      <c r="L21" s="52"/>
      <c r="M21" s="52"/>
      <c r="N21" s="52"/>
      <c r="O21" s="52"/>
      <c r="P21" s="52"/>
      <c r="Q21" s="52"/>
      <c r="R21" s="52"/>
      <c r="S21" s="52"/>
      <c r="T21" s="52" t="s">
        <v>121</v>
      </c>
      <c r="U21" s="52" t="s">
        <v>121</v>
      </c>
      <c r="V21" s="53" t="s">
        <v>121</v>
      </c>
      <c r="W21" s="51"/>
      <c r="X21" s="52"/>
      <c r="Y21" s="52"/>
      <c r="Z21" s="60"/>
      <c r="AA21" s="60"/>
      <c r="AB21" s="60"/>
      <c r="AC21" s="60"/>
      <c r="AD21" s="60"/>
      <c r="AE21" s="60"/>
      <c r="AF21" s="60"/>
      <c r="AG21" s="60"/>
      <c r="AH21" s="60"/>
      <c r="AI21" s="60"/>
      <c r="AJ21" s="60"/>
      <c r="AK21" s="60"/>
      <c r="AL21" s="60"/>
      <c r="AM21" s="60"/>
      <c r="AN21" s="60"/>
      <c r="AO21" s="78"/>
      <c r="AP21" s="78"/>
      <c r="AQ21" s="79"/>
    </row>
  </sheetData>
  <mergeCells count="19">
    <mergeCell ref="T7:V7"/>
    <mergeCell ref="B7:D7"/>
    <mergeCell ref="E7:G7"/>
    <mergeCell ref="H7:J7"/>
    <mergeCell ref="K7:M7"/>
    <mergeCell ref="N7:P7"/>
    <mergeCell ref="Q7:S7"/>
    <mergeCell ref="A2:AQ2"/>
    <mergeCell ref="A3:AQ4"/>
    <mergeCell ref="AO7:AQ7"/>
    <mergeCell ref="W5:AQ5"/>
    <mergeCell ref="AI7:AK7"/>
    <mergeCell ref="AL7:AN7"/>
    <mergeCell ref="A5:A8"/>
    <mergeCell ref="W7:Y7"/>
    <mergeCell ref="Z7:AB7"/>
    <mergeCell ref="AC7:AE7"/>
    <mergeCell ref="AF7:AH7"/>
    <mergeCell ref="B5:V5"/>
  </mergeCells>
  <pageMargins left="0.7" right="0.7" top="0.75" bottom="0.75" header="0.3" footer="0.3"/>
  <pageSetup paperSize="12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workbookViewId="0">
      <selection activeCell="G19" sqref="G19"/>
    </sheetView>
  </sheetViews>
  <sheetFormatPr baseColWidth="10" defaultColWidth="11.42578125" defaultRowHeight="12.75" x14ac:dyDescent="0.2"/>
  <cols>
    <col min="1" max="1" width="4" style="80" customWidth="1"/>
    <col min="2" max="2" width="68.85546875" style="80" customWidth="1"/>
    <col min="3" max="3" width="5.42578125" style="80" customWidth="1"/>
    <col min="4" max="4" width="10.28515625" style="80" customWidth="1"/>
    <col min="5" max="5" width="11.42578125" style="80"/>
    <col min="6" max="6" width="4" style="80" customWidth="1"/>
    <col min="7" max="7" width="68.7109375" style="80" customWidth="1"/>
    <col min="8" max="10" width="11.42578125" style="80"/>
    <col min="11" max="11" width="4" style="80" customWidth="1"/>
    <col min="12" max="12" width="68.7109375" style="80" customWidth="1"/>
    <col min="13" max="15" width="11.42578125" style="80"/>
    <col min="16" max="16" width="4" style="80" customWidth="1"/>
    <col min="17" max="17" width="68.7109375" style="80" customWidth="1"/>
    <col min="18" max="18" width="11.42578125" style="80"/>
    <col min="19" max="19" width="11.42578125" style="80" customWidth="1"/>
    <col min="20" max="16384" width="11.42578125" style="80"/>
  </cols>
  <sheetData>
    <row r="1" spans="1:19" ht="13.5" thickBot="1" x14ac:dyDescent="0.25"/>
    <row r="2" spans="1:19" ht="18.75" thickBot="1" x14ac:dyDescent="0.3">
      <c r="A2" s="195" t="s">
        <v>223</v>
      </c>
      <c r="B2" s="196"/>
      <c r="C2" s="196"/>
      <c r="D2" s="197"/>
      <c r="F2" s="195" t="s">
        <v>223</v>
      </c>
      <c r="G2" s="196"/>
      <c r="H2" s="196"/>
      <c r="I2" s="197"/>
      <c r="K2" s="195" t="s">
        <v>223</v>
      </c>
      <c r="L2" s="196"/>
      <c r="M2" s="196"/>
      <c r="N2" s="197"/>
      <c r="P2" s="195" t="s">
        <v>223</v>
      </c>
      <c r="Q2" s="196"/>
      <c r="R2" s="196"/>
      <c r="S2" s="197"/>
    </row>
    <row r="3" spans="1:19" ht="9" customHeight="1" thickBot="1" x14ac:dyDescent="0.3">
      <c r="A3" s="91"/>
      <c r="B3" s="91"/>
      <c r="C3" s="91"/>
      <c r="D3" s="91"/>
      <c r="F3" s="91"/>
      <c r="G3" s="91"/>
      <c r="H3" s="91"/>
      <c r="I3" s="91"/>
      <c r="K3" s="91"/>
      <c r="L3" s="91"/>
      <c r="M3" s="91"/>
      <c r="N3" s="91"/>
      <c r="P3" s="91"/>
      <c r="Q3" s="91"/>
      <c r="R3" s="91"/>
      <c r="S3" s="91"/>
    </row>
    <row r="4" spans="1:19" ht="23.25" customHeight="1" thickBot="1" x14ac:dyDescent="0.3">
      <c r="A4" s="198" t="s">
        <v>301</v>
      </c>
      <c r="B4" s="199"/>
      <c r="C4" s="199"/>
      <c r="D4" s="200"/>
      <c r="F4" s="198" t="s">
        <v>300</v>
      </c>
      <c r="G4" s="199"/>
      <c r="H4" s="199"/>
      <c r="I4" s="200"/>
      <c r="K4" s="198" t="s">
        <v>299</v>
      </c>
      <c r="L4" s="199"/>
      <c r="M4" s="199"/>
      <c r="N4" s="200"/>
      <c r="P4" s="204" t="s">
        <v>298</v>
      </c>
      <c r="Q4" s="205"/>
      <c r="R4" s="205"/>
      <c r="S4" s="206"/>
    </row>
    <row r="5" spans="1:19" x14ac:dyDescent="0.2">
      <c r="A5" s="201"/>
      <c r="B5" s="201"/>
      <c r="C5" s="201"/>
      <c r="D5" s="201"/>
      <c r="F5" s="201"/>
      <c r="G5" s="201"/>
      <c r="H5" s="201"/>
      <c r="I5" s="201"/>
      <c r="K5" s="201"/>
      <c r="L5" s="201"/>
      <c r="M5" s="201"/>
      <c r="N5" s="201"/>
      <c r="P5" s="201"/>
      <c r="Q5" s="201"/>
      <c r="R5" s="201"/>
      <c r="S5" s="201"/>
    </row>
    <row r="6" spans="1:19" ht="19.5" customHeight="1" x14ac:dyDescent="0.2">
      <c r="A6" s="202" t="s">
        <v>212</v>
      </c>
      <c r="B6" s="202"/>
      <c r="C6" s="202"/>
      <c r="D6" s="202"/>
      <c r="F6" s="202" t="s">
        <v>212</v>
      </c>
      <c r="G6" s="202"/>
      <c r="H6" s="202"/>
      <c r="I6" s="202"/>
      <c r="K6" s="202" t="s">
        <v>212</v>
      </c>
      <c r="L6" s="202"/>
      <c r="M6" s="202"/>
      <c r="N6" s="202"/>
      <c r="P6" s="202" t="s">
        <v>212</v>
      </c>
      <c r="Q6" s="202"/>
      <c r="R6" s="202"/>
      <c r="S6" s="202"/>
    </row>
    <row r="7" spans="1:19" ht="21.75" customHeight="1" x14ac:dyDescent="0.25">
      <c r="A7" s="90" t="s">
        <v>203</v>
      </c>
      <c r="B7" s="82" t="s">
        <v>211</v>
      </c>
      <c r="C7" s="89" t="s">
        <v>39</v>
      </c>
      <c r="D7" s="89" t="s">
        <v>210</v>
      </c>
      <c r="F7" s="90" t="s">
        <v>203</v>
      </c>
      <c r="G7" s="82" t="s">
        <v>211</v>
      </c>
      <c r="H7" s="89" t="s">
        <v>39</v>
      </c>
      <c r="I7" s="89" t="s">
        <v>210</v>
      </c>
      <c r="K7" s="90" t="s">
        <v>203</v>
      </c>
      <c r="L7" s="82" t="s">
        <v>211</v>
      </c>
      <c r="M7" s="89" t="s">
        <v>39</v>
      </c>
      <c r="N7" s="89" t="s">
        <v>210</v>
      </c>
      <c r="P7" s="90" t="s">
        <v>203</v>
      </c>
      <c r="Q7" s="82" t="s">
        <v>211</v>
      </c>
      <c r="R7" s="89" t="s">
        <v>39</v>
      </c>
      <c r="S7" s="89" t="s">
        <v>210</v>
      </c>
    </row>
    <row r="8" spans="1:19" ht="14.25" x14ac:dyDescent="0.2">
      <c r="A8" s="86">
        <v>1</v>
      </c>
      <c r="B8" s="88" t="s">
        <v>217</v>
      </c>
      <c r="C8" s="85">
        <v>1</v>
      </c>
      <c r="D8" s="85"/>
      <c r="F8" s="86">
        <v>1</v>
      </c>
      <c r="G8" s="88" t="s">
        <v>217</v>
      </c>
      <c r="H8" s="85">
        <v>1</v>
      </c>
      <c r="I8" s="85"/>
      <c r="K8" s="86">
        <v>1</v>
      </c>
      <c r="L8" s="88" t="s">
        <v>217</v>
      </c>
      <c r="M8" s="85">
        <v>1</v>
      </c>
      <c r="N8" s="85"/>
      <c r="P8" s="86">
        <v>1</v>
      </c>
      <c r="Q8" s="88" t="s">
        <v>217</v>
      </c>
      <c r="R8" s="85">
        <v>1</v>
      </c>
      <c r="S8" s="85"/>
    </row>
    <row r="9" spans="1:19" ht="14.25" x14ac:dyDescent="0.2">
      <c r="A9" s="86">
        <v>2</v>
      </c>
      <c r="B9" s="87" t="s">
        <v>218</v>
      </c>
      <c r="C9" s="85"/>
      <c r="D9" s="85">
        <v>0</v>
      </c>
      <c r="F9" s="86">
        <v>2</v>
      </c>
      <c r="G9" s="87" t="s">
        <v>218</v>
      </c>
      <c r="H9" s="85">
        <v>1</v>
      </c>
      <c r="I9" s="85"/>
      <c r="K9" s="86">
        <v>2</v>
      </c>
      <c r="L9" s="87" t="s">
        <v>218</v>
      </c>
      <c r="M9" s="85"/>
      <c r="N9" s="85">
        <v>0</v>
      </c>
      <c r="P9" s="86">
        <v>2</v>
      </c>
      <c r="Q9" s="87" t="s">
        <v>218</v>
      </c>
      <c r="R9" s="85">
        <v>1</v>
      </c>
      <c r="S9" s="85"/>
    </row>
    <row r="10" spans="1:19" ht="14.25" x14ac:dyDescent="0.2">
      <c r="A10" s="86">
        <v>3</v>
      </c>
      <c r="B10" s="87" t="s">
        <v>205</v>
      </c>
      <c r="C10" s="85"/>
      <c r="D10" s="85">
        <v>0</v>
      </c>
      <c r="F10" s="86">
        <v>3</v>
      </c>
      <c r="G10" s="87" t="s">
        <v>205</v>
      </c>
      <c r="H10" s="85"/>
      <c r="I10" s="85">
        <v>0</v>
      </c>
      <c r="K10" s="86">
        <v>3</v>
      </c>
      <c r="L10" s="87" t="s">
        <v>205</v>
      </c>
      <c r="M10" s="85">
        <v>1</v>
      </c>
      <c r="N10" s="85"/>
      <c r="P10" s="86">
        <v>3</v>
      </c>
      <c r="Q10" s="87" t="s">
        <v>205</v>
      </c>
      <c r="R10" s="85">
        <v>1</v>
      </c>
      <c r="S10" s="85"/>
    </row>
    <row r="11" spans="1:19" ht="28.5" x14ac:dyDescent="0.2">
      <c r="A11" s="86">
        <v>4</v>
      </c>
      <c r="B11" s="87" t="s">
        <v>124</v>
      </c>
      <c r="C11" s="85"/>
      <c r="D11" s="85">
        <v>0</v>
      </c>
      <c r="F11" s="86">
        <v>4</v>
      </c>
      <c r="G11" s="87" t="s">
        <v>124</v>
      </c>
      <c r="H11" s="85"/>
      <c r="I11" s="85">
        <v>0</v>
      </c>
      <c r="K11" s="86">
        <v>4</v>
      </c>
      <c r="L11" s="87" t="s">
        <v>124</v>
      </c>
      <c r="M11" s="85"/>
      <c r="N11" s="85">
        <v>0</v>
      </c>
      <c r="P11" s="86">
        <v>4</v>
      </c>
      <c r="Q11" s="87" t="s">
        <v>124</v>
      </c>
      <c r="R11" s="85">
        <v>1</v>
      </c>
      <c r="S11" s="85"/>
    </row>
    <row r="12" spans="1:19" ht="17.25" customHeight="1" x14ac:dyDescent="0.2">
      <c r="A12" s="86">
        <v>5</v>
      </c>
      <c r="B12" s="87" t="s">
        <v>127</v>
      </c>
      <c r="C12" s="85">
        <v>1</v>
      </c>
      <c r="D12" s="85"/>
      <c r="F12" s="86">
        <v>5</v>
      </c>
      <c r="G12" s="87" t="s">
        <v>127</v>
      </c>
      <c r="H12" s="85"/>
      <c r="I12" s="85">
        <v>0</v>
      </c>
      <c r="K12" s="86">
        <v>5</v>
      </c>
      <c r="L12" s="87" t="s">
        <v>127</v>
      </c>
      <c r="M12" s="85">
        <v>1</v>
      </c>
      <c r="N12" s="85"/>
      <c r="P12" s="86">
        <v>5</v>
      </c>
      <c r="Q12" s="87" t="s">
        <v>127</v>
      </c>
      <c r="R12" s="85">
        <v>1</v>
      </c>
      <c r="S12" s="85"/>
    </row>
    <row r="13" spans="1:19" ht="20.25" customHeight="1" x14ac:dyDescent="0.2">
      <c r="A13" s="86">
        <v>6</v>
      </c>
      <c r="B13" s="87" t="s">
        <v>207</v>
      </c>
      <c r="C13" s="85"/>
      <c r="D13" s="85">
        <v>0</v>
      </c>
      <c r="F13" s="86">
        <v>6</v>
      </c>
      <c r="G13" s="87" t="s">
        <v>207</v>
      </c>
      <c r="H13" s="85"/>
      <c r="I13" s="85">
        <v>0</v>
      </c>
      <c r="K13" s="86">
        <v>6</v>
      </c>
      <c r="L13" s="87" t="s">
        <v>207</v>
      </c>
      <c r="M13" s="85">
        <v>1</v>
      </c>
      <c r="N13" s="85"/>
      <c r="P13" s="86">
        <v>6</v>
      </c>
      <c r="Q13" s="87" t="s">
        <v>207</v>
      </c>
      <c r="R13" s="85">
        <v>1</v>
      </c>
      <c r="S13" s="85"/>
    </row>
    <row r="14" spans="1:19" ht="36" customHeight="1" x14ac:dyDescent="0.2">
      <c r="A14" s="86">
        <v>7</v>
      </c>
      <c r="B14" s="87" t="s">
        <v>219</v>
      </c>
      <c r="C14" s="85">
        <v>1</v>
      </c>
      <c r="D14" s="85"/>
      <c r="F14" s="86">
        <v>7</v>
      </c>
      <c r="G14" s="87" t="s">
        <v>219</v>
      </c>
      <c r="H14" s="85"/>
      <c r="I14" s="85">
        <v>0</v>
      </c>
      <c r="K14" s="86">
        <v>7</v>
      </c>
      <c r="L14" s="87" t="s">
        <v>219</v>
      </c>
      <c r="M14" s="85"/>
      <c r="N14" s="85">
        <v>0</v>
      </c>
      <c r="P14" s="86">
        <v>7</v>
      </c>
      <c r="Q14" s="87" t="s">
        <v>219</v>
      </c>
      <c r="R14" s="85"/>
      <c r="S14" s="85">
        <v>0</v>
      </c>
    </row>
    <row r="15" spans="1:19" ht="30.75" customHeight="1" x14ac:dyDescent="0.2">
      <c r="A15" s="86">
        <v>8</v>
      </c>
      <c r="B15" s="87" t="s">
        <v>220</v>
      </c>
      <c r="C15" s="85">
        <v>1</v>
      </c>
      <c r="D15" s="85"/>
      <c r="F15" s="86">
        <v>8</v>
      </c>
      <c r="G15" s="87" t="s">
        <v>220</v>
      </c>
      <c r="H15" s="85"/>
      <c r="I15" s="85">
        <v>0</v>
      </c>
      <c r="K15" s="86">
        <v>8</v>
      </c>
      <c r="L15" s="87" t="s">
        <v>220</v>
      </c>
      <c r="M15" s="85"/>
      <c r="N15" s="85">
        <v>0</v>
      </c>
      <c r="P15" s="86">
        <v>8</v>
      </c>
      <c r="Q15" s="87" t="s">
        <v>220</v>
      </c>
      <c r="R15" s="85"/>
      <c r="S15" s="85">
        <v>0</v>
      </c>
    </row>
    <row r="16" spans="1:19" ht="28.5" x14ac:dyDescent="0.2">
      <c r="A16" s="86">
        <v>9</v>
      </c>
      <c r="B16" s="87" t="s">
        <v>131</v>
      </c>
      <c r="C16" s="86">
        <v>2</v>
      </c>
      <c r="D16" s="85"/>
      <c r="F16" s="86">
        <v>9</v>
      </c>
      <c r="G16" s="87" t="s">
        <v>131</v>
      </c>
      <c r="H16" s="86">
        <v>2</v>
      </c>
      <c r="I16" s="85"/>
      <c r="K16" s="86">
        <v>9</v>
      </c>
      <c r="L16" s="87" t="s">
        <v>131</v>
      </c>
      <c r="M16" s="86">
        <v>2</v>
      </c>
      <c r="N16" s="85"/>
      <c r="P16" s="86">
        <v>9</v>
      </c>
      <c r="Q16" s="87" t="s">
        <v>131</v>
      </c>
      <c r="R16" s="86">
        <v>2</v>
      </c>
      <c r="S16" s="85"/>
    </row>
    <row r="17" spans="1:19" ht="17.25" customHeight="1" x14ac:dyDescent="0.2">
      <c r="A17" s="86">
        <v>10</v>
      </c>
      <c r="B17" s="87" t="s">
        <v>132</v>
      </c>
      <c r="C17" s="86">
        <v>2</v>
      </c>
      <c r="D17" s="85"/>
      <c r="F17" s="86">
        <v>10</v>
      </c>
      <c r="G17" s="87" t="s">
        <v>132</v>
      </c>
      <c r="H17" s="86">
        <v>2</v>
      </c>
      <c r="I17" s="85"/>
      <c r="K17" s="86">
        <v>10</v>
      </c>
      <c r="L17" s="87" t="s">
        <v>132</v>
      </c>
      <c r="M17" s="86">
        <v>2</v>
      </c>
      <c r="N17" s="85"/>
      <c r="P17" s="86">
        <v>10</v>
      </c>
      <c r="Q17" s="87" t="s">
        <v>132</v>
      </c>
      <c r="R17" s="86"/>
      <c r="S17" s="85">
        <v>0</v>
      </c>
    </row>
    <row r="18" spans="1:19" ht="19.5" customHeight="1" x14ac:dyDescent="0.2">
      <c r="A18" s="86">
        <v>11</v>
      </c>
      <c r="B18" s="87" t="s">
        <v>133</v>
      </c>
      <c r="C18" s="86">
        <v>2</v>
      </c>
      <c r="D18" s="85"/>
      <c r="F18" s="86">
        <v>11</v>
      </c>
      <c r="G18" s="87" t="s">
        <v>133</v>
      </c>
      <c r="H18" s="86">
        <v>2</v>
      </c>
      <c r="I18" s="85"/>
      <c r="K18" s="86">
        <v>11</v>
      </c>
      <c r="L18" s="87" t="s">
        <v>133</v>
      </c>
      <c r="M18" s="86">
        <v>2</v>
      </c>
      <c r="N18" s="85"/>
      <c r="P18" s="86">
        <v>11</v>
      </c>
      <c r="Q18" s="87" t="s">
        <v>133</v>
      </c>
      <c r="R18" s="86"/>
      <c r="S18" s="85">
        <v>0</v>
      </c>
    </row>
    <row r="19" spans="1:19" ht="17.25" customHeight="1" x14ac:dyDescent="0.2">
      <c r="A19" s="86">
        <v>12</v>
      </c>
      <c r="B19" s="87" t="s">
        <v>134</v>
      </c>
      <c r="C19" s="86">
        <v>2</v>
      </c>
      <c r="D19" s="85"/>
      <c r="F19" s="86">
        <v>12</v>
      </c>
      <c r="G19" s="87" t="s">
        <v>134</v>
      </c>
      <c r="H19" s="86"/>
      <c r="I19" s="85">
        <v>0</v>
      </c>
      <c r="K19" s="86">
        <v>12</v>
      </c>
      <c r="L19" s="87" t="s">
        <v>134</v>
      </c>
      <c r="M19" s="86"/>
      <c r="N19" s="85">
        <v>0</v>
      </c>
      <c r="P19" s="86">
        <v>12</v>
      </c>
      <c r="Q19" s="87" t="s">
        <v>134</v>
      </c>
      <c r="R19" s="86"/>
      <c r="S19" s="85">
        <v>0</v>
      </c>
    </row>
    <row r="20" spans="1:19" ht="18" customHeight="1" x14ac:dyDescent="0.2">
      <c r="A20" s="86">
        <v>13</v>
      </c>
      <c r="B20" s="87" t="s">
        <v>209</v>
      </c>
      <c r="C20" s="86"/>
      <c r="D20" s="85">
        <v>0</v>
      </c>
      <c r="F20" s="86">
        <v>13</v>
      </c>
      <c r="G20" s="87" t="s">
        <v>209</v>
      </c>
      <c r="H20" s="86">
        <v>2</v>
      </c>
      <c r="I20" s="85"/>
      <c r="K20" s="86">
        <v>13</v>
      </c>
      <c r="L20" s="87" t="s">
        <v>209</v>
      </c>
      <c r="M20" s="86"/>
      <c r="N20" s="85">
        <v>0</v>
      </c>
      <c r="P20" s="86">
        <v>13</v>
      </c>
      <c r="Q20" s="87" t="s">
        <v>209</v>
      </c>
      <c r="R20" s="86"/>
      <c r="S20" s="85">
        <v>0</v>
      </c>
    </row>
    <row r="21" spans="1:19" ht="14.25" customHeight="1" x14ac:dyDescent="0.2">
      <c r="B21" s="84" t="s">
        <v>213</v>
      </c>
      <c r="C21" s="203">
        <f>SUM(C8:C20)</f>
        <v>12</v>
      </c>
      <c r="D21" s="203"/>
      <c r="G21" s="84" t="s">
        <v>213</v>
      </c>
      <c r="H21" s="203">
        <f>SUM(H8:H20)</f>
        <v>10</v>
      </c>
      <c r="I21" s="203"/>
      <c r="L21" s="84" t="s">
        <v>213</v>
      </c>
      <c r="M21" s="203">
        <f>SUM(M8:M20)</f>
        <v>10</v>
      </c>
      <c r="N21" s="203"/>
      <c r="Q21" s="84" t="s">
        <v>213</v>
      </c>
      <c r="R21" s="203">
        <f>SUM(R8:R20)</f>
        <v>8</v>
      </c>
      <c r="S21" s="203"/>
    </row>
    <row r="22" spans="1:19" ht="14.25" customHeight="1" x14ac:dyDescent="0.2">
      <c r="B22" s="84" t="s">
        <v>216</v>
      </c>
      <c r="C22" s="184">
        <f>COUNT(D8:D20)</f>
        <v>5</v>
      </c>
      <c r="D22" s="185"/>
      <c r="G22" s="84" t="s">
        <v>216</v>
      </c>
      <c r="H22" s="184">
        <f>COUNT(I8:I20)</f>
        <v>7</v>
      </c>
      <c r="I22" s="185"/>
      <c r="L22" s="84" t="s">
        <v>216</v>
      </c>
      <c r="M22" s="184">
        <f>COUNT(N8:N20)</f>
        <v>6</v>
      </c>
      <c r="N22" s="185"/>
      <c r="Q22" s="84" t="s">
        <v>216</v>
      </c>
      <c r="R22" s="184">
        <f>COUNT(S8:S20)</f>
        <v>6</v>
      </c>
      <c r="S22" s="185"/>
    </row>
    <row r="23" spans="1:19" ht="14.25" customHeight="1" x14ac:dyDescent="0.2">
      <c r="B23" s="83" t="s">
        <v>214</v>
      </c>
      <c r="C23" s="82">
        <f>C21</f>
        <v>12</v>
      </c>
      <c r="D23" s="81"/>
      <c r="G23" s="83" t="s">
        <v>214</v>
      </c>
      <c r="H23" s="82">
        <f>H21</f>
        <v>10</v>
      </c>
      <c r="I23" s="81"/>
      <c r="L23" s="83" t="s">
        <v>214</v>
      </c>
      <c r="M23" s="82">
        <f>M21</f>
        <v>10</v>
      </c>
      <c r="N23" s="81"/>
      <c r="Q23" s="83" t="s">
        <v>214</v>
      </c>
      <c r="R23" s="82">
        <f>R21</f>
        <v>8</v>
      </c>
      <c r="S23" s="81"/>
    </row>
    <row r="24" spans="1:19" ht="14.25" customHeight="1" x14ac:dyDescent="0.2">
      <c r="B24" s="83" t="s">
        <v>215</v>
      </c>
      <c r="C24" s="82" t="str">
        <f>IF(C23&lt;=6,"3",IF(C23&lt;13,"4","5"))</f>
        <v>4</v>
      </c>
      <c r="D24" s="81"/>
      <c r="G24" s="83" t="s">
        <v>215</v>
      </c>
      <c r="H24" s="82" t="str">
        <f>IF(H23&lt;=6,"3",IF(H23&lt;13,"4","5"))</f>
        <v>4</v>
      </c>
      <c r="I24" s="81"/>
      <c r="L24" s="83" t="s">
        <v>215</v>
      </c>
      <c r="M24" s="82" t="str">
        <f>IF(M23&lt;=6,"3",IF(M23&lt;13,"4","5"))</f>
        <v>4</v>
      </c>
      <c r="N24" s="81"/>
      <c r="Q24" s="83" t="s">
        <v>215</v>
      </c>
      <c r="R24" s="82" t="str">
        <f>IF(R23&lt;=6,"3",IF(R23&lt;13,"4","5"))</f>
        <v>4</v>
      </c>
      <c r="S24" s="81"/>
    </row>
    <row r="25" spans="1:19" ht="13.5" thickBot="1" x14ac:dyDescent="0.25"/>
    <row r="26" spans="1:19" ht="31.5" customHeight="1" x14ac:dyDescent="0.25">
      <c r="B26" s="186" t="s">
        <v>244</v>
      </c>
      <c r="C26" s="187"/>
      <c r="D26" s="188"/>
      <c r="G26" s="186" t="s">
        <v>244</v>
      </c>
      <c r="H26" s="187"/>
      <c r="I26" s="188"/>
      <c r="L26" s="186" t="s">
        <v>244</v>
      </c>
      <c r="M26" s="187"/>
      <c r="N26" s="188"/>
      <c r="Q26" s="186" t="s">
        <v>244</v>
      </c>
      <c r="R26" s="187"/>
      <c r="S26" s="188"/>
    </row>
    <row r="27" spans="1:19" ht="28.5" customHeight="1" x14ac:dyDescent="0.25">
      <c r="B27" s="189" t="s">
        <v>246</v>
      </c>
      <c r="C27" s="190"/>
      <c r="D27" s="191"/>
      <c r="G27" s="189" t="s">
        <v>246</v>
      </c>
      <c r="H27" s="190"/>
      <c r="I27" s="191"/>
      <c r="L27" s="189" t="s">
        <v>246</v>
      </c>
      <c r="M27" s="190"/>
      <c r="N27" s="191"/>
      <c r="Q27" s="189" t="s">
        <v>246</v>
      </c>
      <c r="R27" s="190"/>
      <c r="S27" s="191"/>
    </row>
    <row r="28" spans="1:19" ht="29.25" customHeight="1" thickBot="1" x14ac:dyDescent="0.3">
      <c r="B28" s="192" t="s">
        <v>245</v>
      </c>
      <c r="C28" s="193"/>
      <c r="D28" s="194"/>
      <c r="G28" s="192" t="s">
        <v>245</v>
      </c>
      <c r="H28" s="193"/>
      <c r="I28" s="194"/>
      <c r="L28" s="192" t="s">
        <v>245</v>
      </c>
      <c r="M28" s="193"/>
      <c r="N28" s="194"/>
      <c r="Q28" s="192" t="s">
        <v>245</v>
      </c>
      <c r="R28" s="193"/>
      <c r="S28" s="194"/>
    </row>
  </sheetData>
  <mergeCells count="36">
    <mergeCell ref="R22:S22"/>
    <mergeCell ref="Q26:S26"/>
    <mergeCell ref="Q27:S27"/>
    <mergeCell ref="Q28:S28"/>
    <mergeCell ref="P2:S2"/>
    <mergeCell ref="P4:S4"/>
    <mergeCell ref="P5:S5"/>
    <mergeCell ref="P6:S6"/>
    <mergeCell ref="R21:S21"/>
    <mergeCell ref="H22:I22"/>
    <mergeCell ref="G26:I26"/>
    <mergeCell ref="G27:I27"/>
    <mergeCell ref="G28:I28"/>
    <mergeCell ref="F2:I2"/>
    <mergeCell ref="F4:I4"/>
    <mergeCell ref="F5:I5"/>
    <mergeCell ref="F6:I6"/>
    <mergeCell ref="H21:I21"/>
    <mergeCell ref="B28:D28"/>
    <mergeCell ref="A4:D4"/>
    <mergeCell ref="B26:D26"/>
    <mergeCell ref="B27:D27"/>
    <mergeCell ref="A2:D2"/>
    <mergeCell ref="A5:D5"/>
    <mergeCell ref="A6:D6"/>
    <mergeCell ref="C21:D21"/>
    <mergeCell ref="C22:D22"/>
    <mergeCell ref="M22:N22"/>
    <mergeCell ref="L26:N26"/>
    <mergeCell ref="L27:N27"/>
    <mergeCell ref="L28:N28"/>
    <mergeCell ref="K2:N2"/>
    <mergeCell ref="K4:N4"/>
    <mergeCell ref="K5:N5"/>
    <mergeCell ref="K6:N6"/>
    <mergeCell ref="M21:N21"/>
  </mergeCells>
  <dataValidations count="3">
    <dataValidation operator="equal" allowBlank="1" showInputMessage="1" showErrorMessage="1" error="Debe registrar únicamente el número &quot;1&quot;" sqref="D8:D20 I8:I20 N8:N20 S8:S20"/>
    <dataValidation type="whole" operator="equal" allowBlank="1" showInputMessage="1" showErrorMessage="1" error="Debe registrar únicamente el número &quot;1&quot;" prompt="Recuerde marcar &quot;1&quot; para la respuesta" sqref="C8:C15 H8:H15 M8:M15 R8:R15">
      <formula1>1</formula1>
    </dataValidation>
    <dataValidation type="whole" operator="equal" allowBlank="1" showInputMessage="1" showErrorMessage="1" error="Debe registrar el número &quot;2&quot;" prompt="Recuerde registrar únicamente el número &quot;2&quot;" sqref="C16:C20 H16:H20 M16:M20 R16:R20">
      <formula1>2</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topLeftCell="A15" workbookViewId="0">
      <selection activeCell="D29" sqref="D29"/>
    </sheetView>
  </sheetViews>
  <sheetFormatPr baseColWidth="10" defaultRowHeight="12.75" x14ac:dyDescent="0.2"/>
  <cols>
    <col min="1" max="1" width="3.5703125" customWidth="1"/>
    <col min="2" max="2" width="11.42578125" customWidth="1"/>
    <col min="3" max="3" width="56.85546875" customWidth="1"/>
    <col min="4" max="5" width="5.7109375" customWidth="1"/>
    <col min="7" max="7" width="4.85546875" customWidth="1"/>
    <col min="9" max="9" width="46.42578125" customWidth="1"/>
    <col min="10" max="11" width="5.7109375" customWidth="1"/>
    <col min="12" max="12" width="5.5703125" customWidth="1"/>
    <col min="13" max="13" width="5.140625" customWidth="1"/>
    <col min="15" max="15" width="41.42578125" customWidth="1"/>
    <col min="16" max="17" width="5.7109375" customWidth="1"/>
    <col min="18" max="18" width="4" customWidth="1"/>
    <col min="19" max="19" width="5" customWidth="1"/>
    <col min="21" max="21" width="32" customWidth="1"/>
    <col min="22" max="23" width="5.7109375" customWidth="1"/>
    <col min="24" max="24" width="4.42578125" customWidth="1"/>
  </cols>
  <sheetData>
    <row r="1" spans="1:24" s="9" customFormat="1" ht="21" customHeight="1" x14ac:dyDescent="0.2">
      <c r="A1" s="24" t="s">
        <v>109</v>
      </c>
      <c r="B1" s="10"/>
      <c r="C1" s="10"/>
      <c r="D1" s="10"/>
      <c r="E1" s="10"/>
      <c r="F1" s="8"/>
    </row>
    <row r="2" spans="1:24" ht="13.5" customHeight="1" x14ac:dyDescent="0.2"/>
    <row r="3" spans="1:24" ht="24.75" customHeight="1" x14ac:dyDescent="0.2">
      <c r="A3" s="207" t="s">
        <v>110</v>
      </c>
      <c r="B3" s="207"/>
      <c r="C3" s="209" t="str">
        <f>+'[3]Identificación riesgo Corrupció'!$D$9</f>
        <v>Posible no actuación frente a actos ilícitos identificados.</v>
      </c>
      <c r="D3" s="209"/>
      <c r="E3" s="209"/>
      <c r="G3" s="207" t="s">
        <v>111</v>
      </c>
      <c r="H3" s="207"/>
      <c r="I3" s="209" t="str">
        <f>+'[3]Identificación riesgo Corrupció'!$D$10</f>
        <v>aaaa</v>
      </c>
      <c r="J3" s="209"/>
      <c r="K3" s="209"/>
      <c r="M3" s="207" t="s">
        <v>112</v>
      </c>
      <c r="N3" s="207"/>
      <c r="O3" s="208" t="s">
        <v>99</v>
      </c>
      <c r="P3" s="209"/>
      <c r="Q3" s="209"/>
      <c r="S3" s="207" t="s">
        <v>112</v>
      </c>
      <c r="T3" s="207"/>
      <c r="U3" s="208" t="s">
        <v>113</v>
      </c>
      <c r="V3" s="209"/>
      <c r="W3" s="209"/>
    </row>
    <row r="4" spans="1:24" x14ac:dyDescent="0.2">
      <c r="A4" s="25"/>
      <c r="B4" s="25"/>
      <c r="C4" s="25"/>
      <c r="D4" s="25"/>
      <c r="E4" s="25"/>
      <c r="F4" s="25"/>
      <c r="G4" s="25"/>
      <c r="H4" s="25"/>
      <c r="I4" s="25"/>
      <c r="J4" s="25"/>
      <c r="K4" s="25"/>
      <c r="L4" s="25"/>
      <c r="M4" s="25"/>
      <c r="N4" s="25"/>
      <c r="O4" s="25"/>
      <c r="P4" s="25"/>
      <c r="Q4" s="25"/>
      <c r="R4" s="25"/>
      <c r="S4" s="25"/>
      <c r="T4" s="25"/>
      <c r="U4" s="25"/>
      <c r="V4" s="25"/>
      <c r="W4" s="25"/>
      <c r="X4" s="25"/>
    </row>
    <row r="5" spans="1:24" ht="15.75" customHeight="1" x14ac:dyDescent="0.2">
      <c r="A5" s="213" t="s">
        <v>114</v>
      </c>
      <c r="B5" s="213"/>
      <c r="C5" s="213"/>
      <c r="D5" s="213"/>
      <c r="E5" s="213"/>
      <c r="G5" s="213" t="s">
        <v>114</v>
      </c>
      <c r="H5" s="213"/>
      <c r="I5" s="213"/>
      <c r="J5" s="213"/>
      <c r="K5" s="213"/>
      <c r="M5" s="213" t="s">
        <v>114</v>
      </c>
      <c r="N5" s="213"/>
      <c r="O5" s="213"/>
      <c r="P5" s="213"/>
      <c r="Q5" s="213"/>
      <c r="S5" s="213" t="s">
        <v>114</v>
      </c>
      <c r="T5" s="213"/>
      <c r="U5" s="213"/>
      <c r="V5" s="213"/>
      <c r="W5" s="213"/>
    </row>
    <row r="6" spans="1:24" ht="15" customHeight="1" x14ac:dyDescent="0.2">
      <c r="A6" s="26"/>
      <c r="B6" s="210" t="s">
        <v>115</v>
      </c>
      <c r="C6" s="211"/>
      <c r="D6" s="212" t="s">
        <v>30</v>
      </c>
      <c r="E6" s="212"/>
      <c r="G6" s="26"/>
      <c r="H6" s="210" t="s">
        <v>115</v>
      </c>
      <c r="I6" s="211"/>
      <c r="J6" s="212" t="s">
        <v>30</v>
      </c>
      <c r="K6" s="212"/>
      <c r="M6" s="26"/>
      <c r="N6" s="210" t="s">
        <v>115</v>
      </c>
      <c r="O6" s="211"/>
      <c r="P6" s="212" t="s">
        <v>30</v>
      </c>
      <c r="Q6" s="212"/>
      <c r="S6" s="26"/>
      <c r="T6" s="210" t="s">
        <v>115</v>
      </c>
      <c r="U6" s="211"/>
      <c r="V6" s="212" t="s">
        <v>30</v>
      </c>
      <c r="W6" s="212"/>
    </row>
    <row r="7" spans="1:24" ht="33.75" customHeight="1" x14ac:dyDescent="0.2">
      <c r="A7" s="27" t="s">
        <v>116</v>
      </c>
      <c r="B7" s="210" t="s">
        <v>189</v>
      </c>
      <c r="C7" s="211"/>
      <c r="D7" s="26" t="s">
        <v>117</v>
      </c>
      <c r="E7" s="26" t="s">
        <v>118</v>
      </c>
      <c r="G7" s="27" t="s">
        <v>116</v>
      </c>
      <c r="H7" s="210" t="s">
        <v>189</v>
      </c>
      <c r="I7" s="211"/>
      <c r="J7" s="26" t="s">
        <v>117</v>
      </c>
      <c r="K7" s="26" t="s">
        <v>118</v>
      </c>
      <c r="M7" s="27" t="s">
        <v>116</v>
      </c>
      <c r="N7" s="210" t="s">
        <v>189</v>
      </c>
      <c r="O7" s="211"/>
      <c r="P7" s="26" t="s">
        <v>117</v>
      </c>
      <c r="Q7" s="26" t="s">
        <v>118</v>
      </c>
      <c r="S7" s="27" t="s">
        <v>116</v>
      </c>
      <c r="T7" s="210" t="s">
        <v>189</v>
      </c>
      <c r="U7" s="211"/>
      <c r="V7" s="26" t="s">
        <v>117</v>
      </c>
      <c r="W7" s="26" t="s">
        <v>118</v>
      </c>
    </row>
    <row r="8" spans="1:24" ht="26.25" customHeight="1" x14ac:dyDescent="0.2">
      <c r="A8" s="28">
        <v>1</v>
      </c>
      <c r="B8" s="214" t="s">
        <v>119</v>
      </c>
      <c r="C8" s="215"/>
      <c r="D8" s="29" t="s">
        <v>120</v>
      </c>
      <c r="E8" s="13"/>
      <c r="G8" s="28">
        <v>1</v>
      </c>
      <c r="H8" s="214" t="s">
        <v>119</v>
      </c>
      <c r="I8" s="215"/>
      <c r="J8" s="29" t="s">
        <v>121</v>
      </c>
      <c r="K8" s="30"/>
      <c r="M8" s="28">
        <v>1</v>
      </c>
      <c r="N8" s="214" t="s">
        <v>119</v>
      </c>
      <c r="O8" s="215"/>
      <c r="P8" s="29" t="s">
        <v>121</v>
      </c>
      <c r="Q8" s="30"/>
      <c r="S8" s="28">
        <v>1</v>
      </c>
      <c r="T8" s="214" t="s">
        <v>119</v>
      </c>
      <c r="U8" s="215"/>
      <c r="V8" s="29" t="s">
        <v>121</v>
      </c>
      <c r="W8" s="30"/>
    </row>
    <row r="9" spans="1:24" ht="26.25" customHeight="1" x14ac:dyDescent="0.2">
      <c r="A9" s="28">
        <v>2</v>
      </c>
      <c r="B9" s="216" t="s">
        <v>122</v>
      </c>
      <c r="C9" s="217"/>
      <c r="D9" s="31" t="s">
        <v>120</v>
      </c>
      <c r="E9" s="31"/>
      <c r="G9" s="28">
        <v>2</v>
      </c>
      <c r="H9" s="216" t="s">
        <v>122</v>
      </c>
      <c r="I9" s="217"/>
      <c r="J9" s="31" t="s">
        <v>121</v>
      </c>
      <c r="K9" s="30"/>
      <c r="M9" s="28">
        <v>2</v>
      </c>
      <c r="N9" s="216" t="s">
        <v>122</v>
      </c>
      <c r="O9" s="217"/>
      <c r="P9" s="31" t="s">
        <v>121</v>
      </c>
      <c r="Q9" s="30"/>
      <c r="S9" s="28">
        <v>2</v>
      </c>
      <c r="T9" s="216" t="s">
        <v>122</v>
      </c>
      <c r="U9" s="217"/>
      <c r="V9" s="31" t="s">
        <v>121</v>
      </c>
      <c r="W9" s="30"/>
    </row>
    <row r="10" spans="1:24" ht="26.25" customHeight="1" x14ac:dyDescent="0.2">
      <c r="A10" s="28">
        <v>3</v>
      </c>
      <c r="B10" s="216" t="s">
        <v>123</v>
      </c>
      <c r="C10" s="217"/>
      <c r="D10" s="31" t="s">
        <v>120</v>
      </c>
      <c r="E10" s="13"/>
      <c r="G10" s="28">
        <v>3</v>
      </c>
      <c r="H10" s="216" t="s">
        <v>123</v>
      </c>
      <c r="I10" s="217"/>
      <c r="J10" s="31"/>
      <c r="K10" s="30" t="s">
        <v>120</v>
      </c>
      <c r="M10" s="28">
        <v>3</v>
      </c>
      <c r="N10" s="216" t="s">
        <v>123</v>
      </c>
      <c r="O10" s="217"/>
      <c r="P10" s="31"/>
      <c r="Q10" s="30" t="s">
        <v>120</v>
      </c>
      <c r="S10" s="28">
        <v>3</v>
      </c>
      <c r="T10" s="216" t="s">
        <v>123</v>
      </c>
      <c r="U10" s="217"/>
      <c r="V10" s="31"/>
      <c r="W10" s="30" t="s">
        <v>120</v>
      </c>
    </row>
    <row r="11" spans="1:24" ht="26.25" customHeight="1" x14ac:dyDescent="0.2">
      <c r="A11" s="28">
        <v>4</v>
      </c>
      <c r="B11" s="216" t="s">
        <v>124</v>
      </c>
      <c r="C11" s="217"/>
      <c r="D11" s="31" t="s">
        <v>120</v>
      </c>
      <c r="E11" s="13"/>
      <c r="G11" s="28">
        <v>4</v>
      </c>
      <c r="H11" s="216" t="s">
        <v>124</v>
      </c>
      <c r="I11" s="217"/>
      <c r="J11" s="31"/>
      <c r="K11" s="30" t="s">
        <v>120</v>
      </c>
      <c r="M11" s="28">
        <v>4</v>
      </c>
      <c r="N11" s="216" t="s">
        <v>124</v>
      </c>
      <c r="O11" s="217"/>
      <c r="P11" s="31"/>
      <c r="Q11" s="30" t="s">
        <v>120</v>
      </c>
      <c r="S11" s="28">
        <v>4</v>
      </c>
      <c r="T11" s="216" t="s">
        <v>124</v>
      </c>
      <c r="U11" s="217"/>
      <c r="V11" s="31"/>
      <c r="W11" s="30" t="s">
        <v>120</v>
      </c>
    </row>
    <row r="12" spans="1:24" ht="26.25" customHeight="1" x14ac:dyDescent="0.2">
      <c r="A12" s="28">
        <v>5</v>
      </c>
      <c r="B12" s="216" t="s">
        <v>125</v>
      </c>
      <c r="C12" s="217"/>
      <c r="D12" s="31" t="s">
        <v>120</v>
      </c>
      <c r="E12" s="13"/>
      <c r="G12" s="28">
        <v>5</v>
      </c>
      <c r="H12" s="216" t="s">
        <v>125</v>
      </c>
      <c r="I12" s="217"/>
      <c r="J12" s="31"/>
      <c r="K12" s="30" t="s">
        <v>120</v>
      </c>
      <c r="M12" s="28">
        <v>5</v>
      </c>
      <c r="N12" s="216" t="s">
        <v>125</v>
      </c>
      <c r="O12" s="217"/>
      <c r="P12" s="31"/>
      <c r="Q12" s="30" t="s">
        <v>120</v>
      </c>
      <c r="S12" s="28">
        <v>5</v>
      </c>
      <c r="T12" s="216" t="s">
        <v>125</v>
      </c>
      <c r="U12" s="217"/>
      <c r="V12" s="31"/>
      <c r="W12" s="30" t="s">
        <v>120</v>
      </c>
    </row>
    <row r="13" spans="1:24" ht="26.25" customHeight="1" x14ac:dyDescent="0.2">
      <c r="A13" s="28">
        <v>6</v>
      </c>
      <c r="B13" s="216" t="s">
        <v>126</v>
      </c>
      <c r="C13" s="217"/>
      <c r="D13" s="31" t="s">
        <v>120</v>
      </c>
      <c r="E13" s="13"/>
      <c r="G13" s="28">
        <v>6</v>
      </c>
      <c r="H13" s="216" t="s">
        <v>126</v>
      </c>
      <c r="I13" s="217"/>
      <c r="J13" s="31"/>
      <c r="K13" s="30" t="s">
        <v>121</v>
      </c>
      <c r="M13" s="28">
        <v>6</v>
      </c>
      <c r="N13" s="216" t="s">
        <v>126</v>
      </c>
      <c r="O13" s="217"/>
      <c r="P13" s="31"/>
      <c r="Q13" s="30"/>
      <c r="S13" s="28">
        <v>6</v>
      </c>
      <c r="T13" s="216" t="s">
        <v>126</v>
      </c>
      <c r="U13" s="217"/>
      <c r="V13" s="31"/>
      <c r="W13" s="30"/>
    </row>
    <row r="14" spans="1:24" ht="26.25" customHeight="1" x14ac:dyDescent="0.2">
      <c r="A14" s="28">
        <v>7</v>
      </c>
      <c r="B14" s="216" t="s">
        <v>127</v>
      </c>
      <c r="C14" s="217"/>
      <c r="D14" s="31" t="s">
        <v>120</v>
      </c>
      <c r="E14" s="13"/>
      <c r="G14" s="28">
        <v>7</v>
      </c>
      <c r="H14" s="216" t="s">
        <v>127</v>
      </c>
      <c r="I14" s="217"/>
      <c r="J14" s="31"/>
      <c r="K14" s="30" t="s">
        <v>121</v>
      </c>
      <c r="M14" s="28">
        <v>7</v>
      </c>
      <c r="N14" s="216" t="s">
        <v>127</v>
      </c>
      <c r="O14" s="217"/>
      <c r="P14" s="31" t="s">
        <v>121</v>
      </c>
      <c r="Q14" s="30"/>
      <c r="S14" s="28">
        <v>7</v>
      </c>
      <c r="T14" s="216" t="s">
        <v>127</v>
      </c>
      <c r="U14" s="217"/>
      <c r="V14" s="31" t="s">
        <v>121</v>
      </c>
      <c r="W14" s="30"/>
    </row>
    <row r="15" spans="1:24" ht="26.25" customHeight="1" x14ac:dyDescent="0.2">
      <c r="A15" s="28">
        <v>8</v>
      </c>
      <c r="B15" s="216" t="s">
        <v>128</v>
      </c>
      <c r="C15" s="217"/>
      <c r="D15" s="31" t="s">
        <v>129</v>
      </c>
      <c r="E15" s="31" t="s">
        <v>120</v>
      </c>
      <c r="G15" s="28">
        <v>8</v>
      </c>
      <c r="H15" s="216" t="s">
        <v>128</v>
      </c>
      <c r="I15" s="217"/>
      <c r="J15" s="31"/>
      <c r="K15" s="30" t="s">
        <v>121</v>
      </c>
      <c r="M15" s="28">
        <v>8</v>
      </c>
      <c r="N15" s="216" t="s">
        <v>128</v>
      </c>
      <c r="O15" s="217"/>
      <c r="P15" s="31"/>
      <c r="Q15" s="30" t="s">
        <v>121</v>
      </c>
      <c r="S15" s="28">
        <v>8</v>
      </c>
      <c r="T15" s="216" t="s">
        <v>128</v>
      </c>
      <c r="U15" s="217"/>
      <c r="V15" s="31"/>
      <c r="W15" s="30" t="s">
        <v>121</v>
      </c>
    </row>
    <row r="16" spans="1:24" ht="26.25" customHeight="1" x14ac:dyDescent="0.2">
      <c r="A16" s="28">
        <v>9</v>
      </c>
      <c r="B16" s="216" t="s">
        <v>130</v>
      </c>
      <c r="C16" s="217"/>
      <c r="D16" s="31" t="s">
        <v>120</v>
      </c>
      <c r="E16" s="13"/>
      <c r="G16" s="28">
        <v>9</v>
      </c>
      <c r="H16" s="216" t="s">
        <v>130</v>
      </c>
      <c r="I16" s="217"/>
      <c r="J16" s="31"/>
      <c r="K16" s="30" t="s">
        <v>121</v>
      </c>
      <c r="M16" s="28">
        <v>9</v>
      </c>
      <c r="N16" s="216" t="s">
        <v>130</v>
      </c>
      <c r="O16" s="217"/>
      <c r="P16" s="31" t="s">
        <v>121</v>
      </c>
      <c r="Q16" s="30"/>
      <c r="S16" s="28">
        <v>9</v>
      </c>
      <c r="T16" s="216" t="s">
        <v>130</v>
      </c>
      <c r="U16" s="217"/>
      <c r="V16" s="31" t="s">
        <v>121</v>
      </c>
      <c r="W16" s="30"/>
    </row>
    <row r="17" spans="1:23" ht="26.25" customHeight="1" x14ac:dyDescent="0.2">
      <c r="A17" s="28">
        <v>10</v>
      </c>
      <c r="B17" s="216" t="s">
        <v>131</v>
      </c>
      <c r="C17" s="217"/>
      <c r="D17" s="31" t="s">
        <v>120</v>
      </c>
      <c r="E17" s="13"/>
      <c r="G17" s="28">
        <v>10</v>
      </c>
      <c r="H17" s="216" t="s">
        <v>131</v>
      </c>
      <c r="I17" s="217"/>
      <c r="J17" s="31" t="s">
        <v>121</v>
      </c>
      <c r="K17" s="30"/>
      <c r="M17" s="28">
        <v>10</v>
      </c>
      <c r="N17" s="216" t="s">
        <v>131</v>
      </c>
      <c r="O17" s="217"/>
      <c r="P17" s="31" t="s">
        <v>121</v>
      </c>
      <c r="Q17" s="30"/>
      <c r="S17" s="28">
        <v>10</v>
      </c>
      <c r="T17" s="216" t="s">
        <v>131</v>
      </c>
      <c r="U17" s="217"/>
      <c r="V17" s="31" t="s">
        <v>121</v>
      </c>
      <c r="W17" s="30"/>
    </row>
    <row r="18" spans="1:23" ht="26.25" customHeight="1" x14ac:dyDescent="0.2">
      <c r="A18" s="28">
        <v>11</v>
      </c>
      <c r="B18" s="216" t="s">
        <v>132</v>
      </c>
      <c r="C18" s="217"/>
      <c r="D18" s="31" t="s">
        <v>120</v>
      </c>
      <c r="E18" s="13"/>
      <c r="G18" s="28">
        <v>11</v>
      </c>
      <c r="H18" s="216" t="s">
        <v>132</v>
      </c>
      <c r="I18" s="217"/>
      <c r="J18" s="31" t="s">
        <v>121</v>
      </c>
      <c r="K18" s="30"/>
      <c r="M18" s="28">
        <v>11</v>
      </c>
      <c r="N18" s="216" t="s">
        <v>132</v>
      </c>
      <c r="O18" s="217"/>
      <c r="P18" s="31" t="s">
        <v>121</v>
      </c>
      <c r="Q18" s="30"/>
      <c r="S18" s="28">
        <v>11</v>
      </c>
      <c r="T18" s="216" t="s">
        <v>132</v>
      </c>
      <c r="U18" s="217"/>
      <c r="V18" s="31" t="s">
        <v>121</v>
      </c>
      <c r="W18" s="30"/>
    </row>
    <row r="19" spans="1:23" ht="26.25" customHeight="1" x14ac:dyDescent="0.2">
      <c r="A19" s="28">
        <v>12</v>
      </c>
      <c r="B19" s="216" t="s">
        <v>133</v>
      </c>
      <c r="C19" s="217"/>
      <c r="D19" s="31" t="s">
        <v>120</v>
      </c>
      <c r="E19" s="13"/>
      <c r="G19" s="28">
        <v>12</v>
      </c>
      <c r="H19" s="216" t="s">
        <v>133</v>
      </c>
      <c r="I19" s="217"/>
      <c r="J19" s="31" t="s">
        <v>121</v>
      </c>
      <c r="K19" s="30"/>
      <c r="M19" s="28">
        <v>12</v>
      </c>
      <c r="N19" s="216" t="s">
        <v>133</v>
      </c>
      <c r="O19" s="217"/>
      <c r="P19" s="31" t="s">
        <v>121</v>
      </c>
      <c r="Q19" s="30"/>
      <c r="S19" s="28">
        <v>12</v>
      </c>
      <c r="T19" s="216" t="s">
        <v>133</v>
      </c>
      <c r="U19" s="217"/>
      <c r="V19" s="31" t="s">
        <v>121</v>
      </c>
      <c r="W19" s="30"/>
    </row>
    <row r="20" spans="1:23" ht="26.25" customHeight="1" x14ac:dyDescent="0.2">
      <c r="A20" s="28">
        <v>13</v>
      </c>
      <c r="B20" s="216" t="s">
        <v>134</v>
      </c>
      <c r="C20" s="217"/>
      <c r="D20" s="31" t="s">
        <v>120</v>
      </c>
      <c r="E20" s="13"/>
      <c r="G20" s="28">
        <v>13</v>
      </c>
      <c r="H20" s="216" t="s">
        <v>134</v>
      </c>
      <c r="I20" s="217"/>
      <c r="J20" s="31" t="s">
        <v>121</v>
      </c>
      <c r="K20" s="30"/>
      <c r="M20" s="28">
        <v>13</v>
      </c>
      <c r="N20" s="216" t="s">
        <v>134</v>
      </c>
      <c r="O20" s="217"/>
      <c r="P20" s="31" t="s">
        <v>121</v>
      </c>
      <c r="Q20" s="30"/>
      <c r="S20" s="28">
        <v>13</v>
      </c>
      <c r="T20" s="216" t="s">
        <v>134</v>
      </c>
      <c r="U20" s="217"/>
      <c r="V20" s="31"/>
      <c r="W20" s="30" t="s">
        <v>121</v>
      </c>
    </row>
    <row r="21" spans="1:23" ht="26.25" customHeight="1" x14ac:dyDescent="0.2">
      <c r="A21" s="28">
        <v>14</v>
      </c>
      <c r="B21" s="216" t="s">
        <v>135</v>
      </c>
      <c r="C21" s="217"/>
      <c r="D21" s="31" t="s">
        <v>120</v>
      </c>
      <c r="E21" s="13"/>
      <c r="G21" s="28">
        <v>14</v>
      </c>
      <c r="H21" s="216" t="s">
        <v>135</v>
      </c>
      <c r="I21" s="217"/>
      <c r="J21" s="31" t="s">
        <v>121</v>
      </c>
      <c r="K21" s="30"/>
      <c r="M21" s="28">
        <v>14</v>
      </c>
      <c r="N21" s="216" t="s">
        <v>135</v>
      </c>
      <c r="O21" s="217"/>
      <c r="P21" s="31" t="s">
        <v>121</v>
      </c>
      <c r="Q21" s="30"/>
      <c r="S21" s="28">
        <v>14</v>
      </c>
      <c r="T21" s="216" t="s">
        <v>135</v>
      </c>
      <c r="U21" s="217"/>
      <c r="V21" s="31"/>
      <c r="W21" s="30" t="s">
        <v>121</v>
      </c>
    </row>
    <row r="22" spans="1:23" ht="26.25" customHeight="1" x14ac:dyDescent="0.2">
      <c r="A22" s="28">
        <v>15</v>
      </c>
      <c r="B22" s="216" t="s">
        <v>136</v>
      </c>
      <c r="C22" s="217"/>
      <c r="D22" s="31" t="s">
        <v>120</v>
      </c>
      <c r="E22" s="13"/>
      <c r="G22" s="28">
        <v>15</v>
      </c>
      <c r="H22" s="216" t="s">
        <v>136</v>
      </c>
      <c r="I22" s="217"/>
      <c r="J22" s="31"/>
      <c r="K22" s="30" t="s">
        <v>121</v>
      </c>
      <c r="M22" s="28">
        <v>15</v>
      </c>
      <c r="N22" s="216" t="s">
        <v>136</v>
      </c>
      <c r="O22" s="217"/>
      <c r="P22" s="31" t="s">
        <v>121</v>
      </c>
      <c r="Q22" s="30"/>
      <c r="S22" s="28">
        <v>15</v>
      </c>
      <c r="T22" s="216" t="s">
        <v>136</v>
      </c>
      <c r="U22" s="217"/>
      <c r="V22" s="31"/>
      <c r="W22" s="30" t="s">
        <v>121</v>
      </c>
    </row>
    <row r="23" spans="1:23" ht="26.25" customHeight="1" x14ac:dyDescent="0.2">
      <c r="A23" s="28">
        <v>16</v>
      </c>
      <c r="B23" s="216" t="s">
        <v>137</v>
      </c>
      <c r="C23" s="217"/>
      <c r="D23" s="31" t="s">
        <v>129</v>
      </c>
      <c r="E23" s="13" t="s">
        <v>120</v>
      </c>
      <c r="G23" s="28">
        <v>16</v>
      </c>
      <c r="H23" s="216" t="s">
        <v>137</v>
      </c>
      <c r="I23" s="217"/>
      <c r="J23" s="31"/>
      <c r="K23" s="30" t="s">
        <v>121</v>
      </c>
      <c r="M23" s="28">
        <v>16</v>
      </c>
      <c r="N23" s="216" t="s">
        <v>137</v>
      </c>
      <c r="O23" s="217"/>
      <c r="P23" s="31" t="s">
        <v>121</v>
      </c>
      <c r="Q23" s="30"/>
      <c r="S23" s="28">
        <v>16</v>
      </c>
      <c r="T23" s="216" t="s">
        <v>137</v>
      </c>
      <c r="U23" s="217"/>
      <c r="V23" s="31"/>
      <c r="W23" s="30" t="s">
        <v>121</v>
      </c>
    </row>
    <row r="24" spans="1:23" ht="26.25" customHeight="1" x14ac:dyDescent="0.2">
      <c r="A24" s="28">
        <v>17</v>
      </c>
      <c r="B24" s="216" t="s">
        <v>138</v>
      </c>
      <c r="C24" s="217"/>
      <c r="D24" s="31" t="s">
        <v>120</v>
      </c>
      <c r="E24" s="13"/>
      <c r="G24" s="28">
        <v>17</v>
      </c>
      <c r="H24" s="216" t="s">
        <v>138</v>
      </c>
      <c r="I24" s="217"/>
      <c r="J24" s="31"/>
      <c r="K24" s="30" t="s">
        <v>121</v>
      </c>
      <c r="M24" s="28">
        <v>17</v>
      </c>
      <c r="N24" s="216" t="s">
        <v>138</v>
      </c>
      <c r="O24" s="217"/>
      <c r="P24" s="31" t="s">
        <v>121</v>
      </c>
      <c r="Q24" s="30"/>
      <c r="S24" s="28">
        <v>17</v>
      </c>
      <c r="T24" s="216" t="s">
        <v>138</v>
      </c>
      <c r="U24" s="217"/>
      <c r="V24" s="31" t="s">
        <v>121</v>
      </c>
      <c r="W24" s="30"/>
    </row>
    <row r="25" spans="1:23" ht="26.25" customHeight="1" x14ac:dyDescent="0.2">
      <c r="A25" s="28">
        <v>18</v>
      </c>
      <c r="B25" s="214" t="s">
        <v>139</v>
      </c>
      <c r="C25" s="215"/>
      <c r="D25" s="31" t="s">
        <v>120</v>
      </c>
      <c r="E25" s="13"/>
      <c r="G25" s="28">
        <v>18</v>
      </c>
      <c r="H25" s="214" t="s">
        <v>139</v>
      </c>
      <c r="I25" s="215"/>
      <c r="J25" s="31"/>
      <c r="K25" s="30" t="s">
        <v>121</v>
      </c>
      <c r="M25" s="28">
        <v>18</v>
      </c>
      <c r="N25" s="214" t="s">
        <v>139</v>
      </c>
      <c r="O25" s="215"/>
      <c r="P25" s="31" t="s">
        <v>121</v>
      </c>
      <c r="Q25" s="30"/>
      <c r="S25" s="28">
        <v>18</v>
      </c>
      <c r="T25" s="214" t="s">
        <v>139</v>
      </c>
      <c r="U25" s="215"/>
      <c r="V25" s="31" t="s">
        <v>121</v>
      </c>
      <c r="W25" s="30"/>
    </row>
    <row r="26" spans="1:23" ht="26.25" customHeight="1" x14ac:dyDescent="0.2">
      <c r="A26" s="28"/>
      <c r="B26" s="220" t="s">
        <v>140</v>
      </c>
      <c r="C26" s="221"/>
      <c r="D26" s="222">
        <f>COUNTIF($D$8:$D$25,"X")</f>
        <v>16</v>
      </c>
      <c r="E26" s="223"/>
      <c r="G26" s="28"/>
      <c r="H26" s="220" t="s">
        <v>140</v>
      </c>
      <c r="I26" s="221"/>
      <c r="J26" s="218">
        <f>COUNTIF(J8:J25,"X")</f>
        <v>7</v>
      </c>
      <c r="K26" s="219"/>
      <c r="M26" s="28"/>
      <c r="N26" s="220" t="s">
        <v>140</v>
      </c>
      <c r="O26" s="221"/>
      <c r="P26" s="218">
        <f>COUNTIF(P8:P25,"X")</f>
        <v>13</v>
      </c>
      <c r="Q26" s="219"/>
      <c r="S26" s="28"/>
      <c r="T26" s="220" t="s">
        <v>140</v>
      </c>
      <c r="U26" s="221"/>
      <c r="V26" s="218">
        <f>COUNTIF(V8:V25,"X")</f>
        <v>9</v>
      </c>
      <c r="W26" s="219"/>
    </row>
    <row r="27" spans="1:23" ht="26.25" customHeight="1" x14ac:dyDescent="0.2">
      <c r="A27" s="28"/>
      <c r="B27" s="220" t="s">
        <v>141</v>
      </c>
      <c r="C27" s="221"/>
      <c r="D27" s="222">
        <f>COUNTIF($E$8:$E$25,"X")</f>
        <v>2</v>
      </c>
      <c r="E27" s="223"/>
      <c r="G27" s="28"/>
      <c r="H27" s="220" t="s">
        <v>141</v>
      </c>
      <c r="I27" s="221"/>
      <c r="J27" s="218">
        <f>COUNTIF(K8:K25,"X")</f>
        <v>11</v>
      </c>
      <c r="K27" s="219"/>
      <c r="M27" s="28"/>
      <c r="N27" s="220" t="s">
        <v>141</v>
      </c>
      <c r="O27" s="221"/>
      <c r="P27" s="218">
        <f>COUNTIF(Q8:Q25,"X")</f>
        <v>4</v>
      </c>
      <c r="Q27" s="219"/>
      <c r="S27" s="28"/>
      <c r="T27" s="220" t="s">
        <v>141</v>
      </c>
      <c r="U27" s="221"/>
      <c r="V27" s="218">
        <f>COUNTIF(W8:W25,"X")</f>
        <v>8</v>
      </c>
      <c r="W27" s="219"/>
    </row>
    <row r="28" spans="1:23" ht="26.25" customHeight="1" x14ac:dyDescent="0.2">
      <c r="A28" s="28"/>
      <c r="B28" s="224" t="s">
        <v>142</v>
      </c>
      <c r="C28" s="225"/>
      <c r="D28" s="32">
        <f>+$D$26</f>
        <v>16</v>
      </c>
      <c r="E28" s="33"/>
      <c r="G28" s="28"/>
      <c r="H28" s="224" t="s">
        <v>142</v>
      </c>
      <c r="I28" s="225"/>
      <c r="J28" s="218">
        <f>+J26</f>
        <v>7</v>
      </c>
      <c r="K28" s="219"/>
      <c r="M28" s="28"/>
      <c r="N28" s="224" t="s">
        <v>142</v>
      </c>
      <c r="O28" s="225"/>
      <c r="P28" s="218">
        <f>+P26</f>
        <v>13</v>
      </c>
      <c r="Q28" s="219"/>
      <c r="S28" s="28"/>
      <c r="T28" s="224" t="s">
        <v>142</v>
      </c>
      <c r="U28" s="225"/>
      <c r="V28" s="218">
        <f>+V26</f>
        <v>9</v>
      </c>
      <c r="W28" s="219"/>
    </row>
    <row r="29" spans="1:23" ht="26.25" customHeight="1" x14ac:dyDescent="0.2">
      <c r="A29" s="28"/>
      <c r="B29" s="226" t="s">
        <v>143</v>
      </c>
      <c r="C29" s="226"/>
      <c r="D29" s="34" t="str">
        <f>IF(D28&lt;=5,"3",IF(D28&lt;12,"4","5"))</f>
        <v>5</v>
      </c>
      <c r="E29" s="35"/>
      <c r="G29" s="28"/>
      <c r="H29" s="226" t="s">
        <v>143</v>
      </c>
      <c r="I29" s="226"/>
      <c r="J29" s="34" t="str">
        <f>IF(J28&lt;=5,"3",IF(J28&lt;12,"4","5"))</f>
        <v>4</v>
      </c>
      <c r="K29" s="36"/>
      <c r="M29" s="28"/>
      <c r="N29" s="226" t="s">
        <v>143</v>
      </c>
      <c r="O29" s="226"/>
      <c r="P29" s="34" t="str">
        <f>IF(P28&lt;=5,"3",IF(P28&lt;12,"4","5"))</f>
        <v>5</v>
      </c>
      <c r="Q29" s="36"/>
      <c r="S29" s="28"/>
      <c r="T29" s="226" t="s">
        <v>144</v>
      </c>
      <c r="U29" s="226"/>
      <c r="V29" s="34" t="str">
        <f>IF(V28&lt;=5,"3",IF(V28&lt;12,"4","5"))</f>
        <v>4</v>
      </c>
      <c r="W29" s="36"/>
    </row>
  </sheetData>
  <mergeCells count="123">
    <mergeCell ref="B29:C29"/>
    <mergeCell ref="H29:I29"/>
    <mergeCell ref="N29:O29"/>
    <mergeCell ref="T29:U29"/>
    <mergeCell ref="B28:C28"/>
    <mergeCell ref="H28:I28"/>
    <mergeCell ref="J28:K28"/>
    <mergeCell ref="N28:O28"/>
    <mergeCell ref="P28:Q28"/>
    <mergeCell ref="V27:W27"/>
    <mergeCell ref="B26:C26"/>
    <mergeCell ref="D26:E26"/>
    <mergeCell ref="H26:I26"/>
    <mergeCell ref="J26:K26"/>
    <mergeCell ref="N26:O26"/>
    <mergeCell ref="P26:Q26"/>
    <mergeCell ref="T28:U28"/>
    <mergeCell ref="T26:U26"/>
    <mergeCell ref="V26:W26"/>
    <mergeCell ref="B27:C27"/>
    <mergeCell ref="D27:E27"/>
    <mergeCell ref="H27:I27"/>
    <mergeCell ref="J27:K27"/>
    <mergeCell ref="N27:O27"/>
    <mergeCell ref="P27:Q27"/>
    <mergeCell ref="T27:U27"/>
    <mergeCell ref="V28:W28"/>
    <mergeCell ref="B23:C23"/>
    <mergeCell ref="H23:I23"/>
    <mergeCell ref="N23:O23"/>
    <mergeCell ref="T23:U23"/>
    <mergeCell ref="B24:C24"/>
    <mergeCell ref="H24:I24"/>
    <mergeCell ref="N24:O24"/>
    <mergeCell ref="T24:U24"/>
    <mergeCell ref="B25:C25"/>
    <mergeCell ref="H25:I25"/>
    <mergeCell ref="N25:O25"/>
    <mergeCell ref="T25:U25"/>
    <mergeCell ref="B20:C20"/>
    <mergeCell ref="H20:I20"/>
    <mergeCell ref="N20:O20"/>
    <mergeCell ref="T20:U20"/>
    <mergeCell ref="B21:C21"/>
    <mergeCell ref="H21:I21"/>
    <mergeCell ref="N21:O21"/>
    <mergeCell ref="T21:U21"/>
    <mergeCell ref="B22:C22"/>
    <mergeCell ref="H22:I22"/>
    <mergeCell ref="N22:O22"/>
    <mergeCell ref="T22:U22"/>
    <mergeCell ref="B17:C17"/>
    <mergeCell ref="H17:I17"/>
    <mergeCell ref="N17:O17"/>
    <mergeCell ref="T17:U17"/>
    <mergeCell ref="B18:C18"/>
    <mergeCell ref="H18:I18"/>
    <mergeCell ref="N18:O18"/>
    <mergeCell ref="T18:U18"/>
    <mergeCell ref="B19:C19"/>
    <mergeCell ref="H19:I19"/>
    <mergeCell ref="N19:O19"/>
    <mergeCell ref="T19:U19"/>
    <mergeCell ref="B14:C14"/>
    <mergeCell ref="H14:I14"/>
    <mergeCell ref="N14:O14"/>
    <mergeCell ref="T14:U14"/>
    <mergeCell ref="B15:C15"/>
    <mergeCell ref="H15:I15"/>
    <mergeCell ref="N15:O15"/>
    <mergeCell ref="T15:U15"/>
    <mergeCell ref="B16:C16"/>
    <mergeCell ref="H16:I16"/>
    <mergeCell ref="N16:O16"/>
    <mergeCell ref="T16:U16"/>
    <mergeCell ref="B11:C11"/>
    <mergeCell ref="H11:I11"/>
    <mergeCell ref="N11:O11"/>
    <mergeCell ref="T11:U11"/>
    <mergeCell ref="B12:C12"/>
    <mergeCell ref="H12:I12"/>
    <mergeCell ref="N12:O12"/>
    <mergeCell ref="T12:U12"/>
    <mergeCell ref="B13:C13"/>
    <mergeCell ref="H13:I13"/>
    <mergeCell ref="N13:O13"/>
    <mergeCell ref="T13:U13"/>
    <mergeCell ref="B8:C8"/>
    <mergeCell ref="H8:I8"/>
    <mergeCell ref="N8:O8"/>
    <mergeCell ref="T8:U8"/>
    <mergeCell ref="B9:C9"/>
    <mergeCell ref="H9:I9"/>
    <mergeCell ref="N9:O9"/>
    <mergeCell ref="T9:U9"/>
    <mergeCell ref="B10:C10"/>
    <mergeCell ref="H10:I10"/>
    <mergeCell ref="N10:O10"/>
    <mergeCell ref="T10:U10"/>
    <mergeCell ref="B7:C7"/>
    <mergeCell ref="H7:I7"/>
    <mergeCell ref="N7:O7"/>
    <mergeCell ref="T7:U7"/>
    <mergeCell ref="B6:C6"/>
    <mergeCell ref="D6:E6"/>
    <mergeCell ref="H6:I6"/>
    <mergeCell ref="J6:K6"/>
    <mergeCell ref="N6:O6"/>
    <mergeCell ref="P6:Q6"/>
    <mergeCell ref="S3:T3"/>
    <mergeCell ref="U3:W3"/>
    <mergeCell ref="T6:U6"/>
    <mergeCell ref="V6:W6"/>
    <mergeCell ref="A5:E5"/>
    <mergeCell ref="G5:K5"/>
    <mergeCell ref="M5:Q5"/>
    <mergeCell ref="S5:W5"/>
    <mergeCell ref="A3:B3"/>
    <mergeCell ref="C3:E3"/>
    <mergeCell ref="G3:H3"/>
    <mergeCell ref="I3:K3"/>
    <mergeCell ref="M3:N3"/>
    <mergeCell ref="O3:Q3"/>
  </mergeCells>
  <dataValidations disablePrompts="1" count="1">
    <dataValidation allowBlank="1" showInputMessage="1" showErrorMessage="1" prompt="MARQUE CON UNA &quot;X&quot; LA RESPUESTA " sqref="D6:E6 J6:K6 P6:Q6 V6:W6"/>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C18" workbookViewId="0">
      <selection activeCell="I30" sqref="I30"/>
    </sheetView>
  </sheetViews>
  <sheetFormatPr baseColWidth="10" defaultRowHeight="12.75" x14ac:dyDescent="0.2"/>
  <cols>
    <col min="1" max="1" width="4" customWidth="1"/>
    <col min="2" max="2" width="68.85546875" customWidth="1"/>
    <col min="3" max="3" width="5.42578125" customWidth="1"/>
    <col min="4" max="4" width="5.5703125" customWidth="1"/>
    <col min="6" max="6" width="14.42578125" customWidth="1"/>
    <col min="7" max="7" width="47.140625" customWidth="1"/>
    <col min="8" max="8" width="20.5703125" customWidth="1"/>
  </cols>
  <sheetData>
    <row r="1" spans="1:9" ht="13.5" thickBot="1" x14ac:dyDescent="0.25"/>
    <row r="2" spans="1:9" ht="18.75" thickBot="1" x14ac:dyDescent="0.3">
      <c r="A2" s="238" t="s">
        <v>223</v>
      </c>
      <c r="B2" s="239"/>
      <c r="C2" s="239"/>
      <c r="D2" s="240"/>
      <c r="F2" s="238" t="s">
        <v>223</v>
      </c>
      <c r="G2" s="239"/>
      <c r="H2" s="239"/>
      <c r="I2" s="240"/>
    </row>
    <row r="3" spans="1:9" ht="9" customHeight="1" thickBot="1" x14ac:dyDescent="0.3">
      <c r="A3" s="69"/>
      <c r="B3" s="69"/>
      <c r="C3" s="69"/>
      <c r="D3" s="69"/>
      <c r="F3" s="69"/>
      <c r="G3" s="69"/>
      <c r="H3" s="69"/>
      <c r="I3" s="69"/>
    </row>
    <row r="4" spans="1:9" ht="23.25" customHeight="1" thickBot="1" x14ac:dyDescent="0.3">
      <c r="A4" s="241" t="s">
        <v>302</v>
      </c>
      <c r="B4" s="242"/>
      <c r="C4" s="242"/>
      <c r="D4" s="243"/>
      <c r="F4" s="241" t="s">
        <v>305</v>
      </c>
      <c r="G4" s="242"/>
      <c r="H4" s="242"/>
      <c r="I4" s="243"/>
    </row>
    <row r="5" spans="1:9" x14ac:dyDescent="0.2">
      <c r="A5" s="244"/>
      <c r="B5" s="244"/>
      <c r="C5" s="244"/>
      <c r="D5" s="244"/>
      <c r="F5" s="244"/>
      <c r="G5" s="244"/>
      <c r="H5" s="244"/>
      <c r="I5" s="244"/>
    </row>
    <row r="6" spans="1:9" ht="19.5" customHeight="1" x14ac:dyDescent="0.2">
      <c r="A6" s="245" t="s">
        <v>212</v>
      </c>
      <c r="B6" s="245"/>
      <c r="C6" s="245"/>
      <c r="D6" s="245"/>
      <c r="F6" s="245" t="s">
        <v>212</v>
      </c>
      <c r="G6" s="245"/>
      <c r="H6" s="245"/>
      <c r="I6" s="245"/>
    </row>
    <row r="7" spans="1:9" ht="21.75" customHeight="1" x14ac:dyDescent="0.25">
      <c r="A7" s="66" t="s">
        <v>203</v>
      </c>
      <c r="B7" s="67" t="s">
        <v>211</v>
      </c>
      <c r="C7" s="68" t="s">
        <v>39</v>
      </c>
      <c r="D7" s="68" t="s">
        <v>210</v>
      </c>
      <c r="F7" s="66" t="s">
        <v>203</v>
      </c>
      <c r="G7" s="92" t="s">
        <v>211</v>
      </c>
      <c r="H7" s="68" t="s">
        <v>39</v>
      </c>
      <c r="I7" s="68" t="s">
        <v>210</v>
      </c>
    </row>
    <row r="8" spans="1:9" ht="14.25" x14ac:dyDescent="0.2">
      <c r="A8" s="61">
        <v>1</v>
      </c>
      <c r="B8" s="62" t="s">
        <v>217</v>
      </c>
      <c r="C8" s="44">
        <v>1</v>
      </c>
      <c r="D8" s="44"/>
      <c r="F8" s="93">
        <v>1</v>
      </c>
      <c r="G8" s="62" t="s">
        <v>217</v>
      </c>
      <c r="H8" s="44">
        <v>1</v>
      </c>
      <c r="I8" s="44"/>
    </row>
    <row r="9" spans="1:9" ht="28.5" x14ac:dyDescent="0.2">
      <c r="A9" s="61">
        <v>2</v>
      </c>
      <c r="B9" s="63" t="s">
        <v>218</v>
      </c>
      <c r="C9" s="44">
        <v>1</v>
      </c>
      <c r="D9" s="44"/>
      <c r="F9" s="93">
        <v>2</v>
      </c>
      <c r="G9" s="63" t="s">
        <v>218</v>
      </c>
      <c r="H9" s="44">
        <v>1</v>
      </c>
      <c r="I9" s="44"/>
    </row>
    <row r="10" spans="1:9" ht="28.5" x14ac:dyDescent="0.2">
      <c r="A10" s="61">
        <v>3</v>
      </c>
      <c r="B10" s="63" t="s">
        <v>205</v>
      </c>
      <c r="C10" s="44"/>
      <c r="D10" s="44">
        <v>0</v>
      </c>
      <c r="F10" s="93">
        <v>3</v>
      </c>
      <c r="G10" s="63" t="s">
        <v>205</v>
      </c>
      <c r="H10" s="44">
        <v>1</v>
      </c>
      <c r="I10" s="44"/>
    </row>
    <row r="11" spans="1:9" ht="28.5" x14ac:dyDescent="0.2">
      <c r="A11" s="61">
        <v>4</v>
      </c>
      <c r="B11" s="63" t="s">
        <v>124</v>
      </c>
      <c r="C11" s="44"/>
      <c r="D11" s="44">
        <v>0</v>
      </c>
      <c r="F11" s="93">
        <v>4</v>
      </c>
      <c r="G11" s="63" t="s">
        <v>124</v>
      </c>
      <c r="H11" s="44">
        <v>1</v>
      </c>
      <c r="I11" s="44"/>
    </row>
    <row r="12" spans="1:9" ht="17.25" customHeight="1" x14ac:dyDescent="0.2">
      <c r="A12" s="61">
        <v>5</v>
      </c>
      <c r="B12" s="63" t="s">
        <v>127</v>
      </c>
      <c r="C12" s="44">
        <v>1</v>
      </c>
      <c r="D12" s="44"/>
      <c r="F12" s="93">
        <v>5</v>
      </c>
      <c r="G12" s="63" t="s">
        <v>127</v>
      </c>
      <c r="H12" s="44">
        <v>1</v>
      </c>
      <c r="I12" s="44"/>
    </row>
    <row r="13" spans="1:9" ht="20.25" customHeight="1" x14ac:dyDescent="0.2">
      <c r="A13" s="61">
        <v>6</v>
      </c>
      <c r="B13" s="63" t="s">
        <v>207</v>
      </c>
      <c r="C13" s="44">
        <v>1</v>
      </c>
      <c r="D13" s="44"/>
      <c r="F13" s="93">
        <v>6</v>
      </c>
      <c r="G13" s="63" t="s">
        <v>207</v>
      </c>
      <c r="H13" s="44">
        <v>1</v>
      </c>
      <c r="I13" s="44"/>
    </row>
    <row r="14" spans="1:9" ht="36" customHeight="1" x14ac:dyDescent="0.2">
      <c r="A14" s="61">
        <v>7</v>
      </c>
      <c r="B14" s="63" t="s">
        <v>219</v>
      </c>
      <c r="C14" s="44">
        <v>1</v>
      </c>
      <c r="D14" s="44"/>
      <c r="F14" s="93">
        <v>7</v>
      </c>
      <c r="G14" s="63" t="s">
        <v>219</v>
      </c>
      <c r="H14" s="44"/>
      <c r="I14" s="44">
        <v>0</v>
      </c>
    </row>
    <row r="15" spans="1:9" ht="30.75" customHeight="1" x14ac:dyDescent="0.2">
      <c r="A15" s="61">
        <v>8</v>
      </c>
      <c r="B15" s="63" t="s">
        <v>220</v>
      </c>
      <c r="C15" s="44">
        <v>1</v>
      </c>
      <c r="D15" s="44">
        <v>0</v>
      </c>
      <c r="F15" s="93">
        <v>8</v>
      </c>
      <c r="G15" s="63" t="s">
        <v>220</v>
      </c>
      <c r="H15" s="44"/>
      <c r="I15" s="44">
        <v>0</v>
      </c>
    </row>
    <row r="16" spans="1:9" ht="28.5" x14ac:dyDescent="0.2">
      <c r="A16" s="61">
        <v>9</v>
      </c>
      <c r="B16" s="63" t="s">
        <v>131</v>
      </c>
      <c r="C16" s="61">
        <v>2</v>
      </c>
      <c r="D16" s="44"/>
      <c r="F16" s="93">
        <v>9</v>
      </c>
      <c r="G16" s="63" t="s">
        <v>131</v>
      </c>
      <c r="H16" s="93">
        <v>2</v>
      </c>
      <c r="I16" s="44"/>
    </row>
    <row r="17" spans="1:9" ht="17.25" customHeight="1" x14ac:dyDescent="0.2">
      <c r="A17" s="61">
        <v>10</v>
      </c>
      <c r="B17" s="63" t="s">
        <v>132</v>
      </c>
      <c r="C17" s="61">
        <v>2</v>
      </c>
      <c r="D17" s="44"/>
      <c r="F17" s="93">
        <v>10</v>
      </c>
      <c r="G17" s="63" t="s">
        <v>132</v>
      </c>
      <c r="H17" s="93">
        <v>2</v>
      </c>
      <c r="I17" s="44"/>
    </row>
    <row r="18" spans="1:9" ht="19.5" customHeight="1" x14ac:dyDescent="0.2">
      <c r="A18" s="61">
        <v>11</v>
      </c>
      <c r="B18" s="63" t="s">
        <v>133</v>
      </c>
      <c r="C18" s="61">
        <v>2</v>
      </c>
      <c r="D18" s="44"/>
      <c r="F18" s="93">
        <v>11</v>
      </c>
      <c r="G18" s="63" t="s">
        <v>133</v>
      </c>
      <c r="H18" s="93">
        <v>2</v>
      </c>
      <c r="I18" s="44"/>
    </row>
    <row r="19" spans="1:9" ht="17.25" customHeight="1" x14ac:dyDescent="0.2">
      <c r="A19" s="61">
        <v>12</v>
      </c>
      <c r="B19" s="63" t="s">
        <v>134</v>
      </c>
      <c r="C19" s="61">
        <v>2</v>
      </c>
      <c r="D19" s="44"/>
      <c r="F19" s="93">
        <v>12</v>
      </c>
      <c r="G19" s="63" t="s">
        <v>134</v>
      </c>
      <c r="H19" s="93">
        <v>2</v>
      </c>
      <c r="I19" s="44"/>
    </row>
    <row r="20" spans="1:9" ht="18" customHeight="1" x14ac:dyDescent="0.2">
      <c r="A20" s="61">
        <v>13</v>
      </c>
      <c r="B20" s="63" t="s">
        <v>209</v>
      </c>
      <c r="C20" s="61"/>
      <c r="D20" s="44">
        <v>0</v>
      </c>
      <c r="F20" s="93">
        <v>13</v>
      </c>
      <c r="G20" s="63" t="s">
        <v>209</v>
      </c>
      <c r="H20" s="93"/>
      <c r="I20" s="44">
        <v>0</v>
      </c>
    </row>
    <row r="21" spans="1:9" ht="14.25" customHeight="1" x14ac:dyDescent="0.2">
      <c r="B21" s="64" t="s">
        <v>213</v>
      </c>
      <c r="C21" s="246">
        <f>SUM(C8:C20)</f>
        <v>14</v>
      </c>
      <c r="D21" s="246"/>
      <c r="G21" s="64" t="s">
        <v>213</v>
      </c>
      <c r="H21" s="246">
        <f>SUM(H8:H20)</f>
        <v>14</v>
      </c>
      <c r="I21" s="246"/>
    </row>
    <row r="22" spans="1:9" ht="14.25" customHeight="1" x14ac:dyDescent="0.2">
      <c r="B22" s="64" t="s">
        <v>216</v>
      </c>
      <c r="C22" s="227">
        <f>COUNT(D8:D20)</f>
        <v>4</v>
      </c>
      <c r="D22" s="228"/>
      <c r="G22" s="64" t="s">
        <v>216</v>
      </c>
      <c r="H22" s="227">
        <f>COUNT(I8:I20)</f>
        <v>3</v>
      </c>
      <c r="I22" s="228"/>
    </row>
    <row r="23" spans="1:9" ht="14.25" customHeight="1" x14ac:dyDescent="0.2">
      <c r="B23" s="65" t="s">
        <v>214</v>
      </c>
      <c r="C23" s="73">
        <f>C21</f>
        <v>14</v>
      </c>
      <c r="D23" s="74"/>
      <c r="G23" s="65" t="s">
        <v>214</v>
      </c>
      <c r="H23" s="92">
        <f>H21</f>
        <v>14</v>
      </c>
      <c r="I23" s="74"/>
    </row>
    <row r="24" spans="1:9" ht="14.25" customHeight="1" x14ac:dyDescent="0.2">
      <c r="B24" s="65" t="s">
        <v>215</v>
      </c>
      <c r="C24" s="73" t="str">
        <f>IF(C23&lt;=6,"3",IF(C23&lt;13,"4","5"))</f>
        <v>5</v>
      </c>
      <c r="D24" s="74"/>
      <c r="G24" s="65" t="s">
        <v>215</v>
      </c>
      <c r="H24" s="92" t="str">
        <f>IF(H23&lt;=6,"3",IF(H23&lt;13,"4","5"))</f>
        <v>5</v>
      </c>
      <c r="I24" s="74"/>
    </row>
    <row r="25" spans="1:9" ht="13.5" thickBot="1" x14ac:dyDescent="0.25"/>
    <row r="26" spans="1:9" ht="31.5" customHeight="1" x14ac:dyDescent="0.25">
      <c r="B26" s="229" t="s">
        <v>244</v>
      </c>
      <c r="C26" s="230"/>
      <c r="D26" s="231"/>
      <c r="G26" s="229" t="s">
        <v>244</v>
      </c>
      <c r="H26" s="230"/>
      <c r="I26" s="231"/>
    </row>
    <row r="27" spans="1:9" ht="28.5" customHeight="1" x14ac:dyDescent="0.25">
      <c r="B27" s="232" t="s">
        <v>246</v>
      </c>
      <c r="C27" s="233"/>
      <c r="D27" s="234"/>
      <c r="G27" s="232" t="s">
        <v>246</v>
      </c>
      <c r="H27" s="233"/>
      <c r="I27" s="234"/>
    </row>
    <row r="28" spans="1:9" ht="29.25" customHeight="1" thickBot="1" x14ac:dyDescent="0.3">
      <c r="B28" s="235" t="s">
        <v>245</v>
      </c>
      <c r="C28" s="236"/>
      <c r="D28" s="237"/>
      <c r="G28" s="235" t="s">
        <v>245</v>
      </c>
      <c r="H28" s="236"/>
      <c r="I28" s="237"/>
    </row>
  </sheetData>
  <mergeCells count="18">
    <mergeCell ref="B28:D28"/>
    <mergeCell ref="A4:D4"/>
    <mergeCell ref="B26:D26"/>
    <mergeCell ref="B27:D27"/>
    <mergeCell ref="A2:D2"/>
    <mergeCell ref="A5:D5"/>
    <mergeCell ref="A6:D6"/>
    <mergeCell ref="C21:D21"/>
    <mergeCell ref="C22:D22"/>
    <mergeCell ref="H22:I22"/>
    <mergeCell ref="G26:I26"/>
    <mergeCell ref="G27:I27"/>
    <mergeCell ref="G28:I28"/>
    <mergeCell ref="F2:I2"/>
    <mergeCell ref="F4:I4"/>
    <mergeCell ref="F5:I5"/>
    <mergeCell ref="F6:I6"/>
    <mergeCell ref="H21:I21"/>
  </mergeCells>
  <dataValidations xWindow="593" yWindow="311" count="3">
    <dataValidation type="whole" operator="equal" allowBlank="1" showInputMessage="1" showErrorMessage="1" error="Debe registrar el número &quot;2&quot;" prompt="Recuerde registrar únicamente el número &quot;2&quot;" sqref="C16:C20 H16:H20">
      <formula1>2</formula1>
    </dataValidation>
    <dataValidation type="whole" operator="equal" allowBlank="1" showInputMessage="1" showErrorMessage="1" error="Debe registrar únicamente el número &quot;1&quot;" prompt="Recuerde marcar &quot;1&quot; para la respuesta" sqref="C8:C15 H8:H15">
      <formula1>1</formula1>
    </dataValidation>
    <dataValidation operator="equal" allowBlank="1" showInputMessage="1" showErrorMessage="1" error="Debe registrar únicamente el número &quot;1&quot;" sqref="D8:D20 I8:I20"/>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G31" sqref="G31"/>
    </sheetView>
  </sheetViews>
  <sheetFormatPr baseColWidth="10" defaultRowHeight="12.75" x14ac:dyDescent="0.2"/>
  <cols>
    <col min="1" max="1" width="4" customWidth="1"/>
    <col min="2" max="2" width="68.85546875" customWidth="1"/>
    <col min="3" max="3" width="6" customWidth="1"/>
    <col min="4" max="4" width="6.28515625" customWidth="1"/>
  </cols>
  <sheetData>
    <row r="1" spans="1:4" ht="13.5" thickBot="1" x14ac:dyDescent="0.25"/>
    <row r="2" spans="1:4" ht="18.75" thickBot="1" x14ac:dyDescent="0.3">
      <c r="A2" s="238" t="s">
        <v>224</v>
      </c>
      <c r="B2" s="239"/>
      <c r="C2" s="239"/>
      <c r="D2" s="240"/>
    </row>
    <row r="3" spans="1:4" ht="9" customHeight="1" thickBot="1" x14ac:dyDescent="0.3">
      <c r="A3" s="69"/>
      <c r="B3" s="69"/>
      <c r="C3" s="69"/>
      <c r="D3" s="69"/>
    </row>
    <row r="4" spans="1:4" ht="18.75" thickBot="1" x14ac:dyDescent="0.3">
      <c r="A4" s="241" t="s">
        <v>222</v>
      </c>
      <c r="B4" s="242"/>
      <c r="C4" s="242"/>
      <c r="D4" s="243"/>
    </row>
    <row r="5" spans="1:4" x14ac:dyDescent="0.2">
      <c r="A5" s="250"/>
      <c r="B5" s="251"/>
      <c r="C5" s="251"/>
      <c r="D5" s="251"/>
    </row>
    <row r="6" spans="1:4" ht="18" customHeight="1" x14ac:dyDescent="0.2">
      <c r="A6" s="245" t="s">
        <v>212</v>
      </c>
      <c r="B6" s="245"/>
      <c r="C6" s="245"/>
      <c r="D6" s="245"/>
    </row>
    <row r="7" spans="1:4" ht="18" customHeight="1" x14ac:dyDescent="0.25">
      <c r="A7" s="66" t="s">
        <v>203</v>
      </c>
      <c r="B7" s="67" t="s">
        <v>211</v>
      </c>
      <c r="C7" s="67" t="s">
        <v>221</v>
      </c>
      <c r="D7" s="67" t="s">
        <v>40</v>
      </c>
    </row>
    <row r="8" spans="1:4" ht="14.25" x14ac:dyDescent="0.2">
      <c r="A8" s="61">
        <v>1</v>
      </c>
      <c r="B8" s="63" t="s">
        <v>204</v>
      </c>
      <c r="C8" s="44">
        <v>1</v>
      </c>
      <c r="D8" s="44"/>
    </row>
    <row r="9" spans="1:4" ht="14.25" x14ac:dyDescent="0.2">
      <c r="A9" s="61">
        <v>2</v>
      </c>
      <c r="B9" s="63" t="s">
        <v>122</v>
      </c>
      <c r="C9" s="44">
        <v>1</v>
      </c>
      <c r="D9" s="44"/>
    </row>
    <row r="10" spans="1:4" ht="14.25" x14ac:dyDescent="0.2">
      <c r="A10" s="61">
        <v>3</v>
      </c>
      <c r="B10" s="63" t="s">
        <v>205</v>
      </c>
      <c r="C10" s="44">
        <v>1</v>
      </c>
      <c r="D10" s="44"/>
    </row>
    <row r="11" spans="1:4" ht="28.5" x14ac:dyDescent="0.2">
      <c r="A11" s="61">
        <v>4</v>
      </c>
      <c r="B11" s="63" t="s">
        <v>124</v>
      </c>
      <c r="C11" s="44">
        <v>1</v>
      </c>
      <c r="D11" s="44"/>
    </row>
    <row r="12" spans="1:4" ht="14.25" x14ac:dyDescent="0.2">
      <c r="A12" s="61">
        <v>5</v>
      </c>
      <c r="B12" s="63" t="s">
        <v>125</v>
      </c>
      <c r="C12" s="44">
        <v>1</v>
      </c>
      <c r="D12" s="44"/>
    </row>
    <row r="13" spans="1:4" ht="14.25" x14ac:dyDescent="0.2">
      <c r="A13" s="61">
        <v>6</v>
      </c>
      <c r="B13" s="63" t="s">
        <v>126</v>
      </c>
      <c r="C13" s="44">
        <v>1</v>
      </c>
      <c r="D13" s="44"/>
    </row>
    <row r="14" spans="1:4" ht="14.25" x14ac:dyDescent="0.2">
      <c r="A14" s="61">
        <v>7</v>
      </c>
      <c r="B14" s="63" t="s">
        <v>127</v>
      </c>
      <c r="C14" s="44">
        <v>1</v>
      </c>
      <c r="D14" s="44"/>
    </row>
    <row r="15" spans="1:4" ht="28.5" x14ac:dyDescent="0.2">
      <c r="A15" s="61">
        <v>8</v>
      </c>
      <c r="B15" s="63" t="s">
        <v>206</v>
      </c>
      <c r="C15" s="44">
        <v>1</v>
      </c>
      <c r="D15" s="44"/>
    </row>
    <row r="16" spans="1:4" ht="14.25" x14ac:dyDescent="0.2">
      <c r="A16" s="61">
        <v>9</v>
      </c>
      <c r="B16" s="63" t="s">
        <v>207</v>
      </c>
      <c r="C16" s="44">
        <v>1</v>
      </c>
      <c r="D16" s="44"/>
    </row>
    <row r="17" spans="1:4" ht="14.25" x14ac:dyDescent="0.2">
      <c r="A17" s="61">
        <v>10</v>
      </c>
      <c r="B17" s="63" t="s">
        <v>208</v>
      </c>
      <c r="C17" s="44">
        <v>1</v>
      </c>
      <c r="D17" s="44"/>
    </row>
    <row r="18" spans="1:4" ht="14.25" x14ac:dyDescent="0.2">
      <c r="A18" s="61">
        <v>11</v>
      </c>
      <c r="B18" s="63" t="s">
        <v>136</v>
      </c>
      <c r="C18" s="44">
        <v>1</v>
      </c>
      <c r="D18" s="44"/>
    </row>
    <row r="19" spans="1:4" ht="14.25" x14ac:dyDescent="0.2">
      <c r="A19" s="61">
        <v>12</v>
      </c>
      <c r="B19" s="63" t="s">
        <v>138</v>
      </c>
      <c r="C19" s="44">
        <v>1</v>
      </c>
      <c r="D19" s="44"/>
    </row>
    <row r="20" spans="1:4" ht="14.25" x14ac:dyDescent="0.2">
      <c r="A20" s="61">
        <v>13</v>
      </c>
      <c r="B20" s="63" t="s">
        <v>139</v>
      </c>
      <c r="C20" s="44">
        <v>1</v>
      </c>
      <c r="D20" s="44"/>
    </row>
    <row r="21" spans="1:4" ht="28.5" x14ac:dyDescent="0.2">
      <c r="A21" s="61">
        <v>14</v>
      </c>
      <c r="B21" s="63" t="s">
        <v>131</v>
      </c>
      <c r="C21" s="61">
        <v>2</v>
      </c>
      <c r="D21" s="44"/>
    </row>
    <row r="22" spans="1:4" ht="14.25" x14ac:dyDescent="0.2">
      <c r="A22" s="61">
        <v>15</v>
      </c>
      <c r="B22" s="63" t="s">
        <v>132</v>
      </c>
      <c r="C22" s="61">
        <v>2</v>
      </c>
      <c r="D22" s="44"/>
    </row>
    <row r="23" spans="1:4" ht="14.25" x14ac:dyDescent="0.2">
      <c r="A23" s="61">
        <v>16</v>
      </c>
      <c r="B23" s="63" t="s">
        <v>133</v>
      </c>
      <c r="C23" s="61">
        <v>2</v>
      </c>
      <c r="D23" s="44"/>
    </row>
    <row r="24" spans="1:4" ht="14.25" x14ac:dyDescent="0.2">
      <c r="A24" s="61">
        <v>17</v>
      </c>
      <c r="B24" s="63" t="s">
        <v>134</v>
      </c>
      <c r="C24" s="61">
        <v>2</v>
      </c>
      <c r="D24" s="44"/>
    </row>
    <row r="25" spans="1:4" ht="14.25" x14ac:dyDescent="0.2">
      <c r="A25" s="61">
        <v>18</v>
      </c>
      <c r="B25" s="63" t="s">
        <v>209</v>
      </c>
      <c r="C25" s="61">
        <v>2</v>
      </c>
      <c r="D25" s="44"/>
    </row>
    <row r="26" spans="1:4" ht="15" x14ac:dyDescent="0.2">
      <c r="B26" s="64" t="s">
        <v>213</v>
      </c>
      <c r="C26" s="246">
        <f>SUM(C8:C25)</f>
        <v>23</v>
      </c>
      <c r="D26" s="246"/>
    </row>
    <row r="27" spans="1:4" ht="15" x14ac:dyDescent="0.2">
      <c r="B27" s="64" t="s">
        <v>216</v>
      </c>
      <c r="C27" s="246">
        <f>COUNT(D8:D25)</f>
        <v>0</v>
      </c>
      <c r="D27" s="246"/>
    </row>
    <row r="28" spans="1:4" ht="15" x14ac:dyDescent="0.2">
      <c r="B28" s="65" t="s">
        <v>214</v>
      </c>
      <c r="C28" s="74">
        <f>C26</f>
        <v>23</v>
      </c>
      <c r="D28" s="74"/>
    </row>
    <row r="29" spans="1:4" ht="15" x14ac:dyDescent="0.2">
      <c r="B29" s="65" t="s">
        <v>215</v>
      </c>
      <c r="C29" s="73" t="str">
        <f>IF(C28&lt;=7,"3",IF(C28&lt;16,"4","5"))</f>
        <v>5</v>
      </c>
      <c r="D29" s="74"/>
    </row>
    <row r="30" spans="1:4" ht="13.5" thickBot="1" x14ac:dyDescent="0.25"/>
    <row r="31" spans="1:4" ht="32.25" customHeight="1" x14ac:dyDescent="0.25">
      <c r="B31" s="252" t="s">
        <v>247</v>
      </c>
      <c r="C31" s="253"/>
      <c r="D31" s="254"/>
    </row>
    <row r="32" spans="1:4" ht="30.75" customHeight="1" x14ac:dyDescent="0.25">
      <c r="B32" s="255" t="s">
        <v>248</v>
      </c>
      <c r="C32" s="256"/>
      <c r="D32" s="257"/>
    </row>
    <row r="33" spans="2:4" ht="35.25" customHeight="1" thickBot="1" x14ac:dyDescent="0.3">
      <c r="B33" s="247" t="s">
        <v>249</v>
      </c>
      <c r="C33" s="248"/>
      <c r="D33" s="249"/>
    </row>
  </sheetData>
  <mergeCells count="9">
    <mergeCell ref="B33:D33"/>
    <mergeCell ref="C26:D26"/>
    <mergeCell ref="C27:D27"/>
    <mergeCell ref="A2:D2"/>
    <mergeCell ref="A5:D5"/>
    <mergeCell ref="A4:D4"/>
    <mergeCell ref="B31:D31"/>
    <mergeCell ref="B32:D32"/>
    <mergeCell ref="A6:D6"/>
  </mergeCells>
  <dataValidations count="3">
    <dataValidation type="whole" operator="equal" allowBlank="1" showInputMessage="1" showErrorMessage="1" error="Debe registrar únicamente el número &quot;1&quot;" prompt="Recuerde marcar &quot;1&quot; para la respuesta" sqref="C8:C20">
      <formula1>1</formula1>
    </dataValidation>
    <dataValidation type="whole" operator="equal" allowBlank="1" showInputMessage="1" showErrorMessage="1" error="Debe registrar el número &quot;2&quot;" prompt="Recuerde registrar únicamente el número &quot;2&quot;" sqref="C21:C25">
      <formula1>2</formula1>
    </dataValidation>
    <dataValidation operator="equal" allowBlank="1" showInputMessage="1" showErrorMessage="1" error="Debe registrar únicamente el número &quot;1&quot;" sqref="D8:D25"/>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T319"/>
  <sheetViews>
    <sheetView showGridLines="0" tabSelected="1" view="pageBreakPreview" zoomScale="80" zoomScaleNormal="80" zoomScaleSheetLayoutView="80" zoomScalePageLayoutView="85" workbookViewId="0">
      <selection activeCell="D1" sqref="D1:AP3"/>
    </sheetView>
  </sheetViews>
  <sheetFormatPr baseColWidth="10" defaultColWidth="10.85546875" defaultRowHeight="14.25" x14ac:dyDescent="0.2"/>
  <cols>
    <col min="1" max="1" width="11.42578125" style="132" customWidth="1"/>
    <col min="2" max="2" width="21.5703125" style="132" customWidth="1"/>
    <col min="3" max="3" width="42.140625" style="132" hidden="1" customWidth="1"/>
    <col min="4" max="4" width="23.7109375" style="132" customWidth="1"/>
    <col min="5" max="5" width="26" style="132" customWidth="1"/>
    <col min="6" max="6" width="36.140625" style="133" hidden="1" customWidth="1"/>
    <col min="7" max="7" width="36.140625" style="132" customWidth="1"/>
    <col min="8" max="8" width="44.5703125" style="132" customWidth="1"/>
    <col min="9" max="9" width="15.85546875" style="132" customWidth="1"/>
    <col min="10" max="10" width="27.28515625" style="132" customWidth="1"/>
    <col min="11" max="11" width="18.7109375" style="132" hidden="1" customWidth="1"/>
    <col min="12" max="12" width="17" style="132" hidden="1" customWidth="1"/>
    <col min="13" max="13" width="18.140625" style="132" hidden="1" customWidth="1"/>
    <col min="14" max="14" width="5.42578125" style="132" hidden="1" customWidth="1"/>
    <col min="15" max="15" width="20.42578125" style="132" hidden="1" customWidth="1"/>
    <col min="16" max="16" width="40.28515625" style="103" hidden="1" customWidth="1"/>
    <col min="17" max="17" width="18.7109375" style="103" hidden="1" customWidth="1"/>
    <col min="18" max="18" width="14.7109375" style="103" hidden="1" customWidth="1"/>
    <col min="19" max="19" width="12.7109375" style="103" hidden="1" customWidth="1"/>
    <col min="20" max="20" width="15.42578125" style="103" hidden="1" customWidth="1"/>
    <col min="21" max="21" width="11.85546875" style="103" hidden="1" customWidth="1"/>
    <col min="22" max="22" width="14.42578125" style="103" hidden="1" customWidth="1"/>
    <col min="23" max="23" width="11" style="103" hidden="1" customWidth="1"/>
    <col min="24" max="24" width="15.42578125" style="103" hidden="1" customWidth="1"/>
    <col min="25" max="25" width="10.85546875" style="103" hidden="1" customWidth="1"/>
    <col min="26" max="26" width="14.7109375" style="103" hidden="1" customWidth="1"/>
    <col min="27" max="27" width="14.28515625" style="103" hidden="1" customWidth="1"/>
    <col min="28" max="28" width="17.42578125" style="103" hidden="1" customWidth="1"/>
    <col min="29" max="30" width="20.7109375" style="103" hidden="1" customWidth="1"/>
    <col min="31" max="31" width="16" style="103" hidden="1" customWidth="1"/>
    <col min="32" max="32" width="7" style="103" hidden="1" customWidth="1"/>
    <col min="33" max="33" width="5.140625" style="103" hidden="1" customWidth="1"/>
    <col min="34" max="34" width="18.42578125" style="103" hidden="1" customWidth="1"/>
    <col min="35" max="35" width="19.42578125" style="103" hidden="1" customWidth="1"/>
    <col min="36" max="36" width="22.28515625" style="103" hidden="1" customWidth="1"/>
    <col min="37" max="37" width="5.42578125" style="103" hidden="1" customWidth="1"/>
    <col min="38" max="38" width="23.140625" style="103" customWidth="1"/>
    <col min="39" max="39" width="21.85546875" style="103" customWidth="1"/>
    <col min="40" max="40" width="46.85546875" style="97" customWidth="1"/>
    <col min="41" max="41" width="18" style="103" customWidth="1"/>
    <col min="42" max="42" width="33.5703125" style="103" customWidth="1"/>
    <col min="43" max="43" width="31.85546875" style="103" customWidth="1"/>
    <col min="44" max="45" width="16.28515625" style="103" customWidth="1"/>
    <col min="46" max="46" width="33.42578125" style="103" customWidth="1"/>
    <col min="47" max="48" width="10.85546875" style="103" customWidth="1"/>
    <col min="49" max="16384" width="10.85546875" style="103"/>
  </cols>
  <sheetData>
    <row r="1" spans="1:46" s="94" customFormat="1" ht="23.25" customHeight="1" x14ac:dyDescent="0.2">
      <c r="A1" s="281"/>
      <c r="B1" s="282"/>
      <c r="C1" s="283"/>
      <c r="D1" s="303" t="s">
        <v>342</v>
      </c>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5"/>
      <c r="AQ1" s="300" t="s">
        <v>260</v>
      </c>
      <c r="AR1" s="301"/>
      <c r="AS1" s="301"/>
      <c r="AT1" s="302"/>
    </row>
    <row r="2" spans="1:46" s="94" customFormat="1" ht="24.75" customHeight="1" x14ac:dyDescent="0.2">
      <c r="A2" s="284"/>
      <c r="B2" s="285"/>
      <c r="C2" s="286"/>
      <c r="D2" s="306"/>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8"/>
      <c r="AQ2" s="300" t="s">
        <v>261</v>
      </c>
      <c r="AR2" s="301"/>
      <c r="AS2" s="301"/>
      <c r="AT2" s="302"/>
    </row>
    <row r="3" spans="1:46" s="94" customFormat="1" ht="20.25" customHeight="1" x14ac:dyDescent="0.2">
      <c r="A3" s="287"/>
      <c r="B3" s="288"/>
      <c r="C3" s="289"/>
      <c r="D3" s="309"/>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1"/>
      <c r="AQ3" s="300" t="s">
        <v>262</v>
      </c>
      <c r="AR3" s="301"/>
      <c r="AS3" s="301"/>
      <c r="AT3" s="302"/>
    </row>
    <row r="4" spans="1:46" s="94" customFormat="1" ht="15.75" customHeight="1" x14ac:dyDescent="0.2">
      <c r="A4" s="95"/>
      <c r="B4" s="95"/>
      <c r="C4" s="95"/>
      <c r="D4" s="95"/>
      <c r="E4" s="95"/>
      <c r="F4" s="96"/>
      <c r="G4" s="95"/>
      <c r="H4" s="95"/>
      <c r="I4" s="95"/>
      <c r="J4" s="95"/>
      <c r="K4" s="95"/>
      <c r="L4" s="95"/>
      <c r="M4" s="95"/>
      <c r="N4" s="95"/>
      <c r="O4" s="95"/>
      <c r="P4" s="95"/>
      <c r="Q4" s="95"/>
      <c r="AN4" s="97"/>
    </row>
    <row r="5" spans="1:46" s="94" customFormat="1" ht="21" customHeight="1" x14ac:dyDescent="0.2">
      <c r="A5" s="290" t="s">
        <v>100</v>
      </c>
      <c r="B5" s="290"/>
      <c r="C5" s="290"/>
      <c r="D5" s="290"/>
      <c r="E5" s="290"/>
      <c r="F5" s="290"/>
      <c r="G5" s="290"/>
      <c r="H5" s="290"/>
      <c r="I5" s="290"/>
      <c r="J5" s="290"/>
      <c r="K5" s="291" t="s">
        <v>104</v>
      </c>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c r="AM5" s="290" t="s">
        <v>105</v>
      </c>
      <c r="AN5" s="290"/>
      <c r="AO5" s="290"/>
      <c r="AP5" s="290"/>
      <c r="AQ5" s="290"/>
      <c r="AR5" s="290"/>
      <c r="AS5" s="290"/>
      <c r="AT5" s="290"/>
    </row>
    <row r="6" spans="1:46" s="94" customFormat="1" ht="24.75" customHeight="1" x14ac:dyDescent="0.2">
      <c r="A6" s="290"/>
      <c r="B6" s="290"/>
      <c r="C6" s="290"/>
      <c r="D6" s="290"/>
      <c r="E6" s="290"/>
      <c r="F6" s="290"/>
      <c r="G6" s="290"/>
      <c r="H6" s="290"/>
      <c r="I6" s="290"/>
      <c r="J6" s="290"/>
      <c r="K6" s="291" t="s">
        <v>103</v>
      </c>
      <c r="L6" s="291"/>
      <c r="M6" s="291"/>
      <c r="N6" s="291"/>
      <c r="O6" s="291"/>
      <c r="P6" s="291" t="s">
        <v>102</v>
      </c>
      <c r="Q6" s="291"/>
      <c r="R6" s="291"/>
      <c r="S6" s="291"/>
      <c r="T6" s="291"/>
      <c r="U6" s="291"/>
      <c r="V6" s="291"/>
      <c r="W6" s="291"/>
      <c r="X6" s="291"/>
      <c r="Y6" s="291"/>
      <c r="Z6" s="291"/>
      <c r="AA6" s="291"/>
      <c r="AB6" s="291"/>
      <c r="AC6" s="291"/>
      <c r="AD6" s="291"/>
      <c r="AE6" s="291"/>
      <c r="AF6" s="291"/>
      <c r="AG6" s="291"/>
      <c r="AH6" s="291"/>
      <c r="AI6" s="291"/>
      <c r="AJ6" s="291"/>
      <c r="AK6" s="291"/>
      <c r="AL6" s="291"/>
      <c r="AM6" s="290"/>
      <c r="AN6" s="290"/>
      <c r="AO6" s="290"/>
      <c r="AP6" s="290"/>
      <c r="AQ6" s="290"/>
      <c r="AR6" s="290"/>
      <c r="AS6" s="290"/>
      <c r="AT6" s="290"/>
    </row>
    <row r="7" spans="1:46" s="94" customFormat="1" ht="63.75" customHeight="1" x14ac:dyDescent="0.2">
      <c r="A7" s="98" t="s">
        <v>28</v>
      </c>
      <c r="B7" s="98" t="s">
        <v>41</v>
      </c>
      <c r="C7" s="99" t="s">
        <v>166</v>
      </c>
      <c r="D7" s="99" t="s">
        <v>231</v>
      </c>
      <c r="E7" s="99" t="s">
        <v>18</v>
      </c>
      <c r="F7" s="99" t="s">
        <v>168</v>
      </c>
      <c r="G7" s="99" t="s">
        <v>243</v>
      </c>
      <c r="H7" s="98" t="s">
        <v>303</v>
      </c>
      <c r="I7" s="98" t="s">
        <v>58</v>
      </c>
      <c r="J7" s="98" t="s">
        <v>108</v>
      </c>
      <c r="K7" s="98" t="s">
        <v>167</v>
      </c>
      <c r="L7" s="98"/>
      <c r="M7" s="100" t="s">
        <v>43</v>
      </c>
      <c r="N7" s="101"/>
      <c r="O7" s="100" t="s">
        <v>29</v>
      </c>
      <c r="P7" s="293" t="s">
        <v>91</v>
      </c>
      <c r="Q7" s="293" t="s">
        <v>92</v>
      </c>
      <c r="R7" s="98" t="s">
        <v>32</v>
      </c>
      <c r="S7" s="98"/>
      <c r="T7" s="98" t="s">
        <v>33</v>
      </c>
      <c r="U7" s="98"/>
      <c r="V7" s="98" t="s">
        <v>34</v>
      </c>
      <c r="W7" s="98"/>
      <c r="X7" s="98" t="s">
        <v>35</v>
      </c>
      <c r="Y7" s="98"/>
      <c r="Z7" s="98" t="s">
        <v>146</v>
      </c>
      <c r="AA7" s="98"/>
      <c r="AB7" s="100" t="s">
        <v>36</v>
      </c>
      <c r="AC7" s="100" t="s">
        <v>327</v>
      </c>
      <c r="AD7" s="100" t="s">
        <v>95</v>
      </c>
      <c r="AE7" s="100" t="s">
        <v>96</v>
      </c>
      <c r="AF7" s="294" t="s">
        <v>106</v>
      </c>
      <c r="AG7" s="294" t="s">
        <v>107</v>
      </c>
      <c r="AH7" s="98" t="s">
        <v>97</v>
      </c>
      <c r="AI7" s="98"/>
      <c r="AJ7" s="100" t="s">
        <v>58</v>
      </c>
      <c r="AK7" s="101"/>
      <c r="AL7" s="100" t="s">
        <v>98</v>
      </c>
      <c r="AM7" s="100" t="s">
        <v>89</v>
      </c>
      <c r="AN7" s="100" t="s">
        <v>21</v>
      </c>
      <c r="AO7" s="100" t="s">
        <v>252</v>
      </c>
      <c r="AP7" s="100" t="s">
        <v>101</v>
      </c>
      <c r="AQ7" s="100" t="s">
        <v>251</v>
      </c>
      <c r="AR7" s="100" t="s">
        <v>328</v>
      </c>
      <c r="AS7" s="100" t="s">
        <v>59</v>
      </c>
      <c r="AT7" s="100" t="s">
        <v>253</v>
      </c>
    </row>
    <row r="8" spans="1:46" ht="29.25" customHeight="1" x14ac:dyDescent="0.2">
      <c r="A8" s="98"/>
      <c r="B8" s="98"/>
      <c r="C8" s="98"/>
      <c r="D8" s="98"/>
      <c r="E8" s="98"/>
      <c r="F8" s="98"/>
      <c r="G8" s="98"/>
      <c r="H8" s="98"/>
      <c r="I8" s="98"/>
      <c r="J8" s="98"/>
      <c r="K8" s="102" t="s">
        <v>19</v>
      </c>
      <c r="L8" s="99" t="s">
        <v>23</v>
      </c>
      <c r="M8" s="100"/>
      <c r="N8" s="101"/>
      <c r="O8" s="100"/>
      <c r="P8" s="293"/>
      <c r="Q8" s="293"/>
      <c r="R8" s="99" t="s">
        <v>93</v>
      </c>
      <c r="S8" s="99" t="s">
        <v>94</v>
      </c>
      <c r="T8" s="99" t="s">
        <v>93</v>
      </c>
      <c r="U8" s="99" t="s">
        <v>94</v>
      </c>
      <c r="V8" s="99" t="s">
        <v>93</v>
      </c>
      <c r="W8" s="99" t="s">
        <v>94</v>
      </c>
      <c r="X8" s="99" t="s">
        <v>93</v>
      </c>
      <c r="Y8" s="99" t="s">
        <v>94</v>
      </c>
      <c r="Z8" s="99" t="s">
        <v>93</v>
      </c>
      <c r="AA8" s="99" t="s">
        <v>94</v>
      </c>
      <c r="AB8" s="100"/>
      <c r="AC8" s="100"/>
      <c r="AD8" s="100"/>
      <c r="AE8" s="100"/>
      <c r="AF8" s="294"/>
      <c r="AG8" s="294"/>
      <c r="AH8" s="99" t="s">
        <v>19</v>
      </c>
      <c r="AI8" s="99" t="s">
        <v>23</v>
      </c>
      <c r="AJ8" s="100"/>
      <c r="AK8" s="101"/>
      <c r="AL8" s="100"/>
      <c r="AM8" s="100"/>
      <c r="AN8" s="100"/>
      <c r="AO8" s="100"/>
      <c r="AP8" s="100"/>
      <c r="AQ8" s="100"/>
      <c r="AR8" s="100"/>
      <c r="AS8" s="100"/>
      <c r="AT8" s="100"/>
    </row>
    <row r="9" spans="1:46" ht="60" customHeight="1" x14ac:dyDescent="0.2">
      <c r="A9" s="104">
        <v>9</v>
      </c>
      <c r="B9" s="104" t="s">
        <v>63</v>
      </c>
      <c r="C9" s="104" t="str">
        <f>IFERROR(+VLOOKUP(B9,'Tablas de apoyo'!$C10:$D22,2,0),"")</f>
        <v xml:space="preserve">Planificar e implementar estrategias de manejo  que permitan tener un sistema de Parques efectivamente gestionado. </v>
      </c>
      <c r="D9" s="144" t="s">
        <v>264</v>
      </c>
      <c r="E9" s="125" t="s">
        <v>314</v>
      </c>
      <c r="F9" s="124" t="s">
        <v>315</v>
      </c>
      <c r="G9" s="124" t="s">
        <v>277</v>
      </c>
      <c r="H9" s="116" t="s">
        <v>278</v>
      </c>
      <c r="I9" s="144" t="s">
        <v>90</v>
      </c>
      <c r="J9" s="106" t="s">
        <v>279</v>
      </c>
      <c r="K9" s="275">
        <v>3</v>
      </c>
      <c r="L9" s="275">
        <v>3</v>
      </c>
      <c r="M9" s="276">
        <f>IF(K9&gt;=1,(K9*L9)," ")</f>
        <v>9</v>
      </c>
      <c r="N9" s="276" t="str">
        <f>+CONCATENATE(K9,L9)</f>
        <v>33</v>
      </c>
      <c r="O9" s="276" t="str">
        <f>+IF(D9="Institucional",VLOOKUP(N9,'Conveciones Riesgo Ajustada'!$D$10:$F$25,2,0),VLOOKUP(N9,'Conveciones Riesgo Ajustada'!$D$10:$F$25,3,0))</f>
        <v>RC - Moderada</v>
      </c>
      <c r="P9" s="107" t="s">
        <v>316</v>
      </c>
      <c r="Q9" s="108" t="s">
        <v>250</v>
      </c>
      <c r="R9" s="109" t="s">
        <v>39</v>
      </c>
      <c r="S9" s="110" t="str">
        <f t="shared" ref="S9:S14" si="0">IF(R9= "SI","15",0)</f>
        <v>15</v>
      </c>
      <c r="T9" s="109" t="s">
        <v>39</v>
      </c>
      <c r="U9" s="110" t="str">
        <f t="shared" ref="U9:U14" si="1">IF(T9= "SI","15",0)</f>
        <v>15</v>
      </c>
      <c r="V9" s="109" t="s">
        <v>39</v>
      </c>
      <c r="W9" s="110" t="str">
        <f t="shared" ref="W9:W14" si="2">IF(V9= "SI","20",0)</f>
        <v>20</v>
      </c>
      <c r="X9" s="109" t="s">
        <v>39</v>
      </c>
      <c r="Y9" s="110" t="str">
        <f t="shared" ref="Y9:Y14" si="3">IF(X9= "SI","20",0)</f>
        <v>20</v>
      </c>
      <c r="Z9" s="109" t="s">
        <v>39</v>
      </c>
      <c r="AA9" s="110" t="str">
        <f t="shared" ref="AA9:AA14" si="4">IF(Z9= "SI","30",0)</f>
        <v>30</v>
      </c>
      <c r="AB9" s="111">
        <f t="shared" ref="AB9:AB18" si="5">+$S9+$U9+$W9+$Y9+$AA9</f>
        <v>100</v>
      </c>
      <c r="AC9" s="111" t="s">
        <v>57</v>
      </c>
      <c r="AD9" s="110">
        <f t="shared" ref="AD9:AD14" si="6">IF(AC9="PROBABILIDAD ",1,0)*IF(AB9&lt;=50,0,IF(AB9&lt;75,1,2))</f>
        <v>2</v>
      </c>
      <c r="AE9" s="110">
        <f t="shared" ref="AE9:AE14" si="7">IF(AC9="IMPACTO ",1,0)*IF(AB9&lt;=50,0,IF(AB9&lt;75,1,2))</f>
        <v>0</v>
      </c>
      <c r="AF9" s="262">
        <f>SUM(AD9:AD11)</f>
        <v>6</v>
      </c>
      <c r="AG9" s="262">
        <f>SUM(AE9:AE11)</f>
        <v>0</v>
      </c>
      <c r="AH9" s="261">
        <f>IF(K9-AF9&lt;=1,1,K9-AF9)</f>
        <v>1</v>
      </c>
      <c r="AI9" s="261">
        <f>IF(L9-AG9&lt;=3,3,L9-AG9)</f>
        <v>3</v>
      </c>
      <c r="AJ9" s="260">
        <f>IFERROR(IF(M9&gt;=1,(AH9*AI9)," ")," ")</f>
        <v>3</v>
      </c>
      <c r="AK9" s="260" t="str">
        <f>+CONCATENATE(AH9,AI9)</f>
        <v>13</v>
      </c>
      <c r="AL9" s="260" t="str">
        <f>+IF(D9="Institucional",VLOOKUP(AK9,'Conveciones Riesgo Ajustada'!$D$10:$F$25,2,0),VLOOKUP(AK9,'Conveciones Riesgo Ajustada'!$D$10:$F$25,3,0))</f>
        <v>RC - Baja</v>
      </c>
      <c r="AM9" s="295" t="str">
        <f>+VLOOKUP(AL9,'Conveciones Riesgo Ajustada'!$C$29:$D$36,2,0)</f>
        <v>Asumir el riesgo</v>
      </c>
      <c r="AN9" s="105" t="s">
        <v>317</v>
      </c>
      <c r="AO9" s="129">
        <v>0.4</v>
      </c>
      <c r="AP9" s="105" t="s">
        <v>318</v>
      </c>
      <c r="AQ9" s="105" t="s">
        <v>284</v>
      </c>
      <c r="AR9" s="114">
        <v>43132</v>
      </c>
      <c r="AS9" s="114">
        <v>43829</v>
      </c>
      <c r="AT9" s="118" t="s">
        <v>285</v>
      </c>
    </row>
    <row r="10" spans="1:46" ht="60" customHeight="1" x14ac:dyDescent="0.2">
      <c r="A10" s="104">
        <v>9</v>
      </c>
      <c r="B10" s="104" t="s">
        <v>63</v>
      </c>
      <c r="C10" s="104" t="str">
        <f>IFERROR(+VLOOKUP(B10,'Tablas de apoyo'!$C10:$D22,2,0),"")</f>
        <v xml:space="preserve">Planificar e implementar estrategias de manejo  que permitan tener un sistema de Parques efectivamente gestionado. </v>
      </c>
      <c r="D10" s="144" t="s">
        <v>264</v>
      </c>
      <c r="E10" s="125" t="s">
        <v>314</v>
      </c>
      <c r="F10" s="124" t="s">
        <v>315</v>
      </c>
      <c r="G10" s="105" t="s">
        <v>319</v>
      </c>
      <c r="H10" s="116" t="s">
        <v>278</v>
      </c>
      <c r="I10" s="144" t="s">
        <v>90</v>
      </c>
      <c r="J10" s="106" t="s">
        <v>279</v>
      </c>
      <c r="K10" s="275"/>
      <c r="L10" s="275"/>
      <c r="M10" s="276"/>
      <c r="N10" s="276"/>
      <c r="O10" s="276"/>
      <c r="P10" s="107" t="s">
        <v>304</v>
      </c>
      <c r="Q10" s="108" t="s">
        <v>250</v>
      </c>
      <c r="R10" s="109" t="s">
        <v>39</v>
      </c>
      <c r="S10" s="110" t="str">
        <f t="shared" si="0"/>
        <v>15</v>
      </c>
      <c r="T10" s="109" t="s">
        <v>39</v>
      </c>
      <c r="U10" s="110" t="str">
        <f t="shared" si="1"/>
        <v>15</v>
      </c>
      <c r="V10" s="109" t="s">
        <v>39</v>
      </c>
      <c r="W10" s="110" t="str">
        <f t="shared" si="2"/>
        <v>20</v>
      </c>
      <c r="X10" s="109" t="s">
        <v>39</v>
      </c>
      <c r="Y10" s="110" t="str">
        <f t="shared" si="3"/>
        <v>20</v>
      </c>
      <c r="Z10" s="109" t="s">
        <v>39</v>
      </c>
      <c r="AA10" s="110" t="str">
        <f t="shared" si="4"/>
        <v>30</v>
      </c>
      <c r="AB10" s="111">
        <f t="shared" si="5"/>
        <v>100</v>
      </c>
      <c r="AC10" s="111" t="s">
        <v>57</v>
      </c>
      <c r="AD10" s="110">
        <f t="shared" si="6"/>
        <v>2</v>
      </c>
      <c r="AE10" s="110">
        <f t="shared" si="7"/>
        <v>0</v>
      </c>
      <c r="AF10" s="262"/>
      <c r="AG10" s="262"/>
      <c r="AH10" s="261"/>
      <c r="AI10" s="261"/>
      <c r="AJ10" s="260"/>
      <c r="AK10" s="260"/>
      <c r="AL10" s="260"/>
      <c r="AM10" s="295"/>
      <c r="AN10" s="105" t="s">
        <v>281</v>
      </c>
      <c r="AO10" s="129">
        <v>0.2</v>
      </c>
      <c r="AP10" s="105" t="s">
        <v>320</v>
      </c>
      <c r="AQ10" s="105" t="s">
        <v>284</v>
      </c>
      <c r="AR10" s="114">
        <v>43132</v>
      </c>
      <c r="AS10" s="148">
        <v>43829</v>
      </c>
      <c r="AT10" s="118" t="s">
        <v>285</v>
      </c>
    </row>
    <row r="11" spans="1:46" ht="60" customHeight="1" x14ac:dyDescent="0.2">
      <c r="A11" s="104">
        <v>9</v>
      </c>
      <c r="B11" s="104" t="s">
        <v>63</v>
      </c>
      <c r="C11" s="104" t="str">
        <f>IFERROR(+VLOOKUP(B11,'Tablas de apoyo'!$C10:$D22,2,0),"")</f>
        <v xml:space="preserve">Planificar e implementar estrategias de manejo  que permitan tener un sistema de Parques efectivamente gestionado. </v>
      </c>
      <c r="D11" s="144" t="s">
        <v>264</v>
      </c>
      <c r="E11" s="125" t="s">
        <v>314</v>
      </c>
      <c r="F11" s="124" t="s">
        <v>315</v>
      </c>
      <c r="G11" s="105" t="s">
        <v>321</v>
      </c>
      <c r="H11" s="116" t="s">
        <v>278</v>
      </c>
      <c r="I11" s="144" t="s">
        <v>90</v>
      </c>
      <c r="J11" s="106" t="s">
        <v>279</v>
      </c>
      <c r="K11" s="275"/>
      <c r="L11" s="275"/>
      <c r="M11" s="276"/>
      <c r="N11" s="276"/>
      <c r="O11" s="276"/>
      <c r="P11" s="107" t="s">
        <v>280</v>
      </c>
      <c r="Q11" s="108" t="s">
        <v>250</v>
      </c>
      <c r="R11" s="109" t="s">
        <v>39</v>
      </c>
      <c r="S11" s="110" t="str">
        <f t="shared" si="0"/>
        <v>15</v>
      </c>
      <c r="T11" s="109" t="s">
        <v>39</v>
      </c>
      <c r="U11" s="110" t="str">
        <f t="shared" si="1"/>
        <v>15</v>
      </c>
      <c r="V11" s="109" t="s">
        <v>39</v>
      </c>
      <c r="W11" s="110" t="str">
        <f t="shared" si="2"/>
        <v>20</v>
      </c>
      <c r="X11" s="109" t="s">
        <v>39</v>
      </c>
      <c r="Y11" s="110" t="str">
        <f t="shared" si="3"/>
        <v>20</v>
      </c>
      <c r="Z11" s="109" t="s">
        <v>39</v>
      </c>
      <c r="AA11" s="110" t="str">
        <f t="shared" si="4"/>
        <v>30</v>
      </c>
      <c r="AB11" s="111">
        <f t="shared" si="5"/>
        <v>100</v>
      </c>
      <c r="AC11" s="111" t="s">
        <v>57</v>
      </c>
      <c r="AD11" s="110">
        <f t="shared" si="6"/>
        <v>2</v>
      </c>
      <c r="AE11" s="110">
        <f t="shared" si="7"/>
        <v>0</v>
      </c>
      <c r="AF11" s="262"/>
      <c r="AG11" s="262"/>
      <c r="AH11" s="261"/>
      <c r="AI11" s="261"/>
      <c r="AJ11" s="260"/>
      <c r="AK11" s="260"/>
      <c r="AL11" s="260"/>
      <c r="AM11" s="295"/>
      <c r="AN11" s="105" t="s">
        <v>282</v>
      </c>
      <c r="AO11" s="129">
        <v>0.4</v>
      </c>
      <c r="AP11" s="105" t="s">
        <v>283</v>
      </c>
      <c r="AQ11" s="105" t="s">
        <v>284</v>
      </c>
      <c r="AR11" s="114">
        <v>43132</v>
      </c>
      <c r="AS11" s="148">
        <v>43829</v>
      </c>
      <c r="AT11" s="118" t="s">
        <v>285</v>
      </c>
    </row>
    <row r="12" spans="1:46" ht="60" customHeight="1" x14ac:dyDescent="0.2">
      <c r="A12" s="104">
        <v>10</v>
      </c>
      <c r="B12" s="104" t="s">
        <v>63</v>
      </c>
      <c r="C12" s="104" t="str">
        <f>IFERROR(+VLOOKUP(B12,'Tablas de apoyo'!$C10:$D22,2,0),"")</f>
        <v xml:space="preserve">Planificar e implementar estrategias de manejo  que permitan tener un sistema de Parques efectivamente gestionado. </v>
      </c>
      <c r="D12" s="144" t="s">
        <v>264</v>
      </c>
      <c r="E12" s="125" t="s">
        <v>286</v>
      </c>
      <c r="F12" s="124" t="s">
        <v>322</v>
      </c>
      <c r="G12" s="105" t="s">
        <v>287</v>
      </c>
      <c r="H12" s="116" t="s">
        <v>288</v>
      </c>
      <c r="I12" s="144" t="s">
        <v>90</v>
      </c>
      <c r="J12" s="106" t="s">
        <v>279</v>
      </c>
      <c r="K12" s="275">
        <v>3</v>
      </c>
      <c r="L12" s="275">
        <v>3</v>
      </c>
      <c r="M12" s="276">
        <f>IF(K12&gt;=1,(K12*L12)," ")</f>
        <v>9</v>
      </c>
      <c r="N12" s="276" t="str">
        <f>+CONCATENATE(K12,L12)</f>
        <v>33</v>
      </c>
      <c r="O12" s="276" t="str">
        <f>+IF(D12="Institucional",VLOOKUP(N12,'Conveciones Riesgo Ajustada'!$D$10:$F$25,2,0),VLOOKUP(N12,'Conveciones Riesgo Ajustada'!$D$10:$F$25,3,0))</f>
        <v>RC - Moderada</v>
      </c>
      <c r="P12" s="107" t="s">
        <v>289</v>
      </c>
      <c r="Q12" s="108" t="s">
        <v>250</v>
      </c>
      <c r="R12" s="109" t="s">
        <v>39</v>
      </c>
      <c r="S12" s="110" t="str">
        <f t="shared" si="0"/>
        <v>15</v>
      </c>
      <c r="T12" s="109" t="s">
        <v>39</v>
      </c>
      <c r="U12" s="110" t="str">
        <f t="shared" si="1"/>
        <v>15</v>
      </c>
      <c r="V12" s="109" t="s">
        <v>39</v>
      </c>
      <c r="W12" s="110" t="str">
        <f t="shared" si="2"/>
        <v>20</v>
      </c>
      <c r="X12" s="109" t="s">
        <v>39</v>
      </c>
      <c r="Y12" s="110" t="str">
        <f t="shared" si="3"/>
        <v>20</v>
      </c>
      <c r="Z12" s="109" t="s">
        <v>39</v>
      </c>
      <c r="AA12" s="110" t="str">
        <f t="shared" si="4"/>
        <v>30</v>
      </c>
      <c r="AB12" s="111">
        <f t="shared" si="5"/>
        <v>100</v>
      </c>
      <c r="AC12" s="111" t="s">
        <v>57</v>
      </c>
      <c r="AD12" s="110">
        <f t="shared" si="6"/>
        <v>2</v>
      </c>
      <c r="AE12" s="110">
        <f t="shared" si="7"/>
        <v>0</v>
      </c>
      <c r="AF12" s="262">
        <f>SUM(AD12:AD14)</f>
        <v>6</v>
      </c>
      <c r="AG12" s="262">
        <f>SUM(AE12:AE14)</f>
        <v>0</v>
      </c>
      <c r="AH12" s="261">
        <f>IF(K12-AF12&lt;=1,1,K12-AF12)</f>
        <v>1</v>
      </c>
      <c r="AI12" s="261">
        <f>IF(L12-AG12&lt;=3,3,L12-AG12)</f>
        <v>3</v>
      </c>
      <c r="AJ12" s="260">
        <f>IFERROR(IF(M12&gt;=1,(AH12*AI12)," ")," ")</f>
        <v>3</v>
      </c>
      <c r="AK12" s="260" t="str">
        <f>+CONCATENATE(AH12,AI12)</f>
        <v>13</v>
      </c>
      <c r="AL12" s="260" t="str">
        <f>+IF(D12="Institucional",VLOOKUP(AK12,'Conveciones Riesgo Ajustada'!$D$10:$F$25,2,0),VLOOKUP(AK12,'Conveciones Riesgo Ajustada'!$D$10:$F$25,3,0))</f>
        <v>RC - Baja</v>
      </c>
      <c r="AM12" s="295" t="str">
        <f>+VLOOKUP(AL12,'Conveciones Riesgo Ajustada'!$C$29:$D$36,2,0)</f>
        <v>Asumir el riesgo</v>
      </c>
      <c r="AN12" s="105" t="s">
        <v>293</v>
      </c>
      <c r="AO12" s="129">
        <v>0.3</v>
      </c>
      <c r="AP12" s="105" t="s">
        <v>323</v>
      </c>
      <c r="AQ12" s="105" t="s">
        <v>330</v>
      </c>
      <c r="AR12" s="114">
        <v>43132</v>
      </c>
      <c r="AS12" s="148">
        <v>43829</v>
      </c>
      <c r="AT12" s="118" t="s">
        <v>285</v>
      </c>
    </row>
    <row r="13" spans="1:46" ht="60" customHeight="1" x14ac:dyDescent="0.2">
      <c r="A13" s="104">
        <v>10</v>
      </c>
      <c r="B13" s="104" t="s">
        <v>63</v>
      </c>
      <c r="C13" s="104" t="str">
        <f>IFERROR(+VLOOKUP(B13,'Tablas de apoyo'!$C10:$D22,2,0),"")</f>
        <v xml:space="preserve">Planificar e implementar estrategias de manejo  que permitan tener un sistema de Parques efectivamente gestionado. </v>
      </c>
      <c r="D13" s="144" t="s">
        <v>264</v>
      </c>
      <c r="E13" s="125" t="s">
        <v>286</v>
      </c>
      <c r="F13" s="124" t="s">
        <v>322</v>
      </c>
      <c r="G13" s="116" t="s">
        <v>324</v>
      </c>
      <c r="H13" s="116" t="s">
        <v>288</v>
      </c>
      <c r="I13" s="144" t="s">
        <v>90</v>
      </c>
      <c r="J13" s="106" t="s">
        <v>279</v>
      </c>
      <c r="K13" s="275"/>
      <c r="L13" s="275"/>
      <c r="M13" s="276"/>
      <c r="N13" s="276"/>
      <c r="O13" s="276"/>
      <c r="P13" s="107" t="s">
        <v>290</v>
      </c>
      <c r="Q13" s="108" t="s">
        <v>250</v>
      </c>
      <c r="R13" s="109" t="s">
        <v>39</v>
      </c>
      <c r="S13" s="110" t="str">
        <f t="shared" si="0"/>
        <v>15</v>
      </c>
      <c r="T13" s="109" t="s">
        <v>39</v>
      </c>
      <c r="U13" s="110" t="str">
        <f t="shared" si="1"/>
        <v>15</v>
      </c>
      <c r="V13" s="109" t="s">
        <v>39</v>
      </c>
      <c r="W13" s="110" t="str">
        <f t="shared" si="2"/>
        <v>20</v>
      </c>
      <c r="X13" s="109" t="s">
        <v>39</v>
      </c>
      <c r="Y13" s="110" t="str">
        <f t="shared" si="3"/>
        <v>20</v>
      </c>
      <c r="Z13" s="109" t="s">
        <v>39</v>
      </c>
      <c r="AA13" s="110" t="str">
        <f t="shared" si="4"/>
        <v>30</v>
      </c>
      <c r="AB13" s="111">
        <f t="shared" si="5"/>
        <v>100</v>
      </c>
      <c r="AC13" s="111" t="s">
        <v>57</v>
      </c>
      <c r="AD13" s="110">
        <f t="shared" si="6"/>
        <v>2</v>
      </c>
      <c r="AE13" s="110">
        <f t="shared" si="7"/>
        <v>0</v>
      </c>
      <c r="AF13" s="262"/>
      <c r="AG13" s="262"/>
      <c r="AH13" s="261"/>
      <c r="AI13" s="261"/>
      <c r="AJ13" s="260"/>
      <c r="AK13" s="260"/>
      <c r="AL13" s="260"/>
      <c r="AM13" s="295"/>
      <c r="AN13" s="105" t="s">
        <v>294</v>
      </c>
      <c r="AO13" s="129">
        <v>0.4</v>
      </c>
      <c r="AP13" s="105" t="s">
        <v>283</v>
      </c>
      <c r="AQ13" s="105" t="s">
        <v>330</v>
      </c>
      <c r="AR13" s="114">
        <v>43132</v>
      </c>
      <c r="AS13" s="148">
        <v>43829</v>
      </c>
      <c r="AT13" s="118" t="s">
        <v>285</v>
      </c>
    </row>
    <row r="14" spans="1:46" ht="60" customHeight="1" x14ac:dyDescent="0.2">
      <c r="A14" s="104">
        <v>10</v>
      </c>
      <c r="B14" s="104" t="s">
        <v>63</v>
      </c>
      <c r="C14" s="104" t="str">
        <f>IFERROR(+VLOOKUP(B14,'Tablas de apoyo'!$C11:$D23,2,0),"")</f>
        <v xml:space="preserve">Planificar e implementar estrategias de manejo  que permitan tener un sistema de Parques efectivamente gestionado. </v>
      </c>
      <c r="D14" s="144" t="s">
        <v>264</v>
      </c>
      <c r="E14" s="125" t="s">
        <v>286</v>
      </c>
      <c r="F14" s="124" t="s">
        <v>322</v>
      </c>
      <c r="G14" s="116" t="s">
        <v>324</v>
      </c>
      <c r="H14" s="116" t="s">
        <v>288</v>
      </c>
      <c r="I14" s="144" t="s">
        <v>90</v>
      </c>
      <c r="J14" s="106" t="s">
        <v>279</v>
      </c>
      <c r="K14" s="275"/>
      <c r="L14" s="275"/>
      <c r="M14" s="276"/>
      <c r="N14" s="276"/>
      <c r="O14" s="276"/>
      <c r="P14" s="107" t="s">
        <v>291</v>
      </c>
      <c r="Q14" s="108" t="s">
        <v>250</v>
      </c>
      <c r="R14" s="109" t="s">
        <v>39</v>
      </c>
      <c r="S14" s="110" t="str">
        <f t="shared" si="0"/>
        <v>15</v>
      </c>
      <c r="T14" s="109" t="s">
        <v>39</v>
      </c>
      <c r="U14" s="110" t="str">
        <f t="shared" si="1"/>
        <v>15</v>
      </c>
      <c r="V14" s="109" t="s">
        <v>39</v>
      </c>
      <c r="W14" s="110" t="str">
        <f t="shared" si="2"/>
        <v>20</v>
      </c>
      <c r="X14" s="109" t="s">
        <v>39</v>
      </c>
      <c r="Y14" s="110" t="str">
        <f t="shared" si="3"/>
        <v>20</v>
      </c>
      <c r="Z14" s="109" t="s">
        <v>39</v>
      </c>
      <c r="AA14" s="110" t="str">
        <f t="shared" si="4"/>
        <v>30</v>
      </c>
      <c r="AB14" s="111">
        <f t="shared" si="5"/>
        <v>100</v>
      </c>
      <c r="AC14" s="111" t="s">
        <v>57</v>
      </c>
      <c r="AD14" s="110">
        <f t="shared" si="6"/>
        <v>2</v>
      </c>
      <c r="AE14" s="110">
        <f t="shared" si="7"/>
        <v>0</v>
      </c>
      <c r="AF14" s="262"/>
      <c r="AG14" s="262"/>
      <c r="AH14" s="261"/>
      <c r="AI14" s="261"/>
      <c r="AJ14" s="260"/>
      <c r="AK14" s="260"/>
      <c r="AL14" s="260"/>
      <c r="AM14" s="295"/>
      <c r="AN14" s="105" t="s">
        <v>295</v>
      </c>
      <c r="AO14" s="129">
        <v>0.3</v>
      </c>
      <c r="AP14" s="105" t="s">
        <v>292</v>
      </c>
      <c r="AQ14" s="105" t="s">
        <v>330</v>
      </c>
      <c r="AR14" s="114">
        <v>43132</v>
      </c>
      <c r="AS14" s="148">
        <v>43829</v>
      </c>
      <c r="AT14" s="118" t="s">
        <v>285</v>
      </c>
    </row>
    <row r="15" spans="1:46" ht="195.75" customHeight="1" x14ac:dyDescent="0.2">
      <c r="A15" s="104">
        <v>12</v>
      </c>
      <c r="B15" s="106" t="s">
        <v>68</v>
      </c>
      <c r="C15" s="104" t="str">
        <f>IFERROR(+VLOOKUP(B15,'Tablas de apoyo'!$C10:$D22,2,0),"")</f>
        <v xml:space="preserve">Satisfacer las necesidades de bienes y servicios de Parques Nacionales Naturales, mediante el apoyo en la gestión de procesos requeridos para la  planificación de compras, suscripción de  contratos que cumplan con la normatividad vigente y con los ejercicios de Planeación Financiera definidos y aprobados por cada dependencia para el buen desarrollo de la  gestión de la Entidad. </v>
      </c>
      <c r="D15" s="144" t="s">
        <v>264</v>
      </c>
      <c r="E15" s="116" t="s">
        <v>263</v>
      </c>
      <c r="F15" s="105" t="s">
        <v>265</v>
      </c>
      <c r="G15" s="116" t="s">
        <v>270</v>
      </c>
      <c r="H15" s="116" t="s">
        <v>266</v>
      </c>
      <c r="I15" s="144" t="s">
        <v>90</v>
      </c>
      <c r="J15" s="106" t="s">
        <v>306</v>
      </c>
      <c r="K15" s="275">
        <v>1</v>
      </c>
      <c r="L15" s="275">
        <v>4</v>
      </c>
      <c r="M15" s="276">
        <f>IF(K15&gt;=1,(K15*L15)," ")</f>
        <v>4</v>
      </c>
      <c r="N15" s="276" t="str">
        <f>+CONCATENATE(K15,L15)</f>
        <v>14</v>
      </c>
      <c r="O15" s="276" t="str">
        <f>+IF(D15="Institucional",VLOOKUP(N15,'Conveciones Riesgo Ajustada'!$D$10:$F$25,2,0),VLOOKUP(N15,'Conveciones Riesgo Ajustada'!$D$10:$F$25,3,0))</f>
        <v>RC - Baja</v>
      </c>
      <c r="P15" s="107" t="s">
        <v>267</v>
      </c>
      <c r="Q15" s="108" t="s">
        <v>250</v>
      </c>
      <c r="R15" s="109" t="s">
        <v>39</v>
      </c>
      <c r="S15" s="110" t="str">
        <f t="shared" ref="S15:S18" si="8">IF(R15= "SI","15",0)</f>
        <v>15</v>
      </c>
      <c r="T15" s="109" t="s">
        <v>39</v>
      </c>
      <c r="U15" s="110" t="str">
        <f t="shared" ref="U15:U18" si="9">IF(T15= "SI","15",0)</f>
        <v>15</v>
      </c>
      <c r="V15" s="109" t="s">
        <v>39</v>
      </c>
      <c r="W15" s="110" t="str">
        <f t="shared" ref="W15:W18" si="10">IF(V15= "SI","20",0)</f>
        <v>20</v>
      </c>
      <c r="X15" s="109" t="s">
        <v>39</v>
      </c>
      <c r="Y15" s="110" t="str">
        <f t="shared" ref="Y15:Y18" si="11">IF(X15= "SI","20",0)</f>
        <v>20</v>
      </c>
      <c r="Z15" s="109" t="s">
        <v>39</v>
      </c>
      <c r="AA15" s="110" t="str">
        <f t="shared" ref="AA15:AA18" si="12">IF(Z15= "SI","30",0)</f>
        <v>30</v>
      </c>
      <c r="AB15" s="111">
        <f t="shared" si="5"/>
        <v>100</v>
      </c>
      <c r="AC15" s="111" t="s">
        <v>57</v>
      </c>
      <c r="AD15" s="110">
        <f t="shared" ref="AD15:AD18" si="13">IF(AC15="PROBABILIDAD ",1,0)*IF(AB15&lt;=50,0,IF(AB15&lt;75,1,2))</f>
        <v>2</v>
      </c>
      <c r="AE15" s="110">
        <f t="shared" ref="AE15:AE18" si="14">IF(AC15="IMPACTO ",1,0)*IF(AB15&lt;=50,0,IF(AB15&lt;75,1,2))</f>
        <v>0</v>
      </c>
      <c r="AF15" s="262">
        <f>SUM(AD15:AD16)</f>
        <v>4</v>
      </c>
      <c r="AG15" s="262">
        <f>SUM(AE15:AE16)</f>
        <v>0</v>
      </c>
      <c r="AH15" s="261">
        <f>IF(K15-AF15&lt;=1,1,K15-AF15)</f>
        <v>1</v>
      </c>
      <c r="AI15" s="261">
        <f>IF(L15-AG15&lt;=3,3,L15-AG15)</f>
        <v>4</v>
      </c>
      <c r="AJ15" s="260">
        <f>IFERROR(IF(M15&gt;=1,(AH15*AI15)," ")," ")</f>
        <v>4</v>
      </c>
      <c r="AK15" s="260" t="str">
        <f>+CONCATENATE(AH15,AI15)</f>
        <v>14</v>
      </c>
      <c r="AL15" s="260" t="str">
        <f>+IF(D15="Institucional",VLOOKUP(AK15,'Conveciones Riesgo Ajustada'!$D$10:$F$25,2,0),VLOOKUP(AK15,'Conveciones Riesgo Ajustada'!$D$10:$F$25,3,0))</f>
        <v>RC - Baja</v>
      </c>
      <c r="AM15" s="295" t="str">
        <f>+VLOOKUP(AL15,'Conveciones Riesgo Ajustada'!$C$29:$D$36,2,0)</f>
        <v>Asumir el riesgo</v>
      </c>
      <c r="AN15" s="105" t="s">
        <v>329</v>
      </c>
      <c r="AO15" s="113">
        <v>1</v>
      </c>
      <c r="AP15" s="116" t="s">
        <v>331</v>
      </c>
      <c r="AQ15" s="292" t="s">
        <v>325</v>
      </c>
      <c r="AR15" s="296">
        <v>43132</v>
      </c>
      <c r="AS15" s="148">
        <v>43829</v>
      </c>
      <c r="AT15" s="107" t="s">
        <v>269</v>
      </c>
    </row>
    <row r="16" spans="1:46" ht="60" customHeight="1" x14ac:dyDescent="0.2">
      <c r="A16" s="104">
        <v>12</v>
      </c>
      <c r="B16" s="106" t="s">
        <v>68</v>
      </c>
      <c r="C16" s="104" t="str">
        <f>IFERROR(+VLOOKUP(B16,'Tablas de apoyo'!$C10:$D22,2,0),"")</f>
        <v xml:space="preserve">Satisfacer las necesidades de bienes y servicios de Parques Nacionales Naturales, mediante el apoyo en la gestión de procesos requeridos para la  planificación de compras, suscripción de  contratos que cumplan con la normatividad vigente y con los ejercicios de Planeación Financiera definidos y aprobados por cada dependencia para el buen desarrollo de la  gestión de la Entidad. </v>
      </c>
      <c r="D16" s="144" t="s">
        <v>264</v>
      </c>
      <c r="E16" s="116" t="s">
        <v>263</v>
      </c>
      <c r="F16" s="105" t="s">
        <v>265</v>
      </c>
      <c r="G16" s="116" t="s">
        <v>270</v>
      </c>
      <c r="H16" s="116"/>
      <c r="I16" s="144"/>
      <c r="J16" s="106" t="s">
        <v>306</v>
      </c>
      <c r="K16" s="275"/>
      <c r="L16" s="275"/>
      <c r="M16" s="276"/>
      <c r="N16" s="276"/>
      <c r="O16" s="276"/>
      <c r="P16" s="107" t="s">
        <v>268</v>
      </c>
      <c r="Q16" s="108" t="s">
        <v>250</v>
      </c>
      <c r="R16" s="109" t="s">
        <v>39</v>
      </c>
      <c r="S16" s="110" t="str">
        <f t="shared" si="8"/>
        <v>15</v>
      </c>
      <c r="T16" s="109" t="s">
        <v>39</v>
      </c>
      <c r="U16" s="110" t="str">
        <f t="shared" si="9"/>
        <v>15</v>
      </c>
      <c r="V16" s="109" t="s">
        <v>39</v>
      </c>
      <c r="W16" s="110" t="str">
        <f t="shared" si="10"/>
        <v>20</v>
      </c>
      <c r="X16" s="109" t="s">
        <v>39</v>
      </c>
      <c r="Y16" s="110" t="str">
        <f t="shared" si="11"/>
        <v>20</v>
      </c>
      <c r="Z16" s="109" t="s">
        <v>39</v>
      </c>
      <c r="AA16" s="110" t="str">
        <f t="shared" si="12"/>
        <v>30</v>
      </c>
      <c r="AB16" s="111">
        <f t="shared" si="5"/>
        <v>100</v>
      </c>
      <c r="AC16" s="111" t="s">
        <v>57</v>
      </c>
      <c r="AD16" s="110">
        <f t="shared" si="13"/>
        <v>2</v>
      </c>
      <c r="AE16" s="110">
        <f t="shared" si="14"/>
        <v>0</v>
      </c>
      <c r="AF16" s="262"/>
      <c r="AG16" s="262"/>
      <c r="AH16" s="261"/>
      <c r="AI16" s="261"/>
      <c r="AJ16" s="260"/>
      <c r="AK16" s="260"/>
      <c r="AL16" s="260"/>
      <c r="AM16" s="295"/>
      <c r="AN16" s="105" t="s">
        <v>329</v>
      </c>
      <c r="AO16" s="113"/>
      <c r="AP16" s="116" t="s">
        <v>331</v>
      </c>
      <c r="AQ16" s="292"/>
      <c r="AR16" s="296"/>
      <c r="AS16" s="148">
        <v>43829</v>
      </c>
      <c r="AT16" s="118"/>
    </row>
    <row r="17" spans="1:46" ht="295.5" customHeight="1" x14ac:dyDescent="0.2">
      <c r="A17" s="104">
        <v>13</v>
      </c>
      <c r="B17" s="104" t="s">
        <v>68</v>
      </c>
      <c r="C17" s="104" t="str">
        <f>IFERROR(+VLOOKUP(B17,'Tablas de apoyo'!$C10:$D22,2,0),"")</f>
        <v xml:space="preserve">Satisfacer las necesidades de bienes y servicios de Parques Nacionales Naturales, mediante el apoyo en la gestión de procesos requeridos para la  planificación de compras, suscripción de  contratos que cumplan con la normatividad vigente y con los ejercicios de Planeación Financiera definidos y aprobados por cada dependencia para el buen desarrollo de la  gestión de la Entidad. </v>
      </c>
      <c r="D17" s="144" t="s">
        <v>264</v>
      </c>
      <c r="E17" s="116" t="s">
        <v>271</v>
      </c>
      <c r="F17" s="105" t="s">
        <v>272</v>
      </c>
      <c r="G17" s="105" t="s">
        <v>273</v>
      </c>
      <c r="H17" s="116" t="s">
        <v>275</v>
      </c>
      <c r="I17" s="144" t="s">
        <v>90</v>
      </c>
      <c r="J17" s="106" t="s">
        <v>307</v>
      </c>
      <c r="K17" s="275">
        <v>1</v>
      </c>
      <c r="L17" s="275">
        <v>4</v>
      </c>
      <c r="M17" s="276">
        <f>IF(K17&gt;=1,(K17*L17)," ")</f>
        <v>4</v>
      </c>
      <c r="N17" s="276" t="str">
        <f>+CONCATENATE(K17,L17)</f>
        <v>14</v>
      </c>
      <c r="O17" s="276" t="str">
        <f>+IF(D17="Institucional",VLOOKUP(N17,'Conveciones Riesgo Ajustada'!$D$10:$F$25,2,0),VLOOKUP(N17,'Conveciones Riesgo Ajustada'!$D$10:$F$25,3,0))</f>
        <v>RC - Baja</v>
      </c>
      <c r="P17" s="107" t="s">
        <v>276</v>
      </c>
      <c r="Q17" s="108" t="s">
        <v>250</v>
      </c>
      <c r="R17" s="109" t="s">
        <v>39</v>
      </c>
      <c r="S17" s="110" t="str">
        <f t="shared" si="8"/>
        <v>15</v>
      </c>
      <c r="T17" s="109" t="s">
        <v>39</v>
      </c>
      <c r="U17" s="110" t="str">
        <f t="shared" si="9"/>
        <v>15</v>
      </c>
      <c r="V17" s="109" t="s">
        <v>39</v>
      </c>
      <c r="W17" s="110" t="str">
        <f t="shared" si="10"/>
        <v>20</v>
      </c>
      <c r="X17" s="109" t="s">
        <v>39</v>
      </c>
      <c r="Y17" s="110" t="str">
        <f t="shared" si="11"/>
        <v>20</v>
      </c>
      <c r="Z17" s="109" t="s">
        <v>39</v>
      </c>
      <c r="AA17" s="110" t="str">
        <f t="shared" si="12"/>
        <v>30</v>
      </c>
      <c r="AB17" s="111">
        <f t="shared" si="5"/>
        <v>100</v>
      </c>
      <c r="AC17" s="111" t="s">
        <v>57</v>
      </c>
      <c r="AD17" s="110">
        <f t="shared" si="13"/>
        <v>2</v>
      </c>
      <c r="AE17" s="110">
        <f t="shared" si="14"/>
        <v>0</v>
      </c>
      <c r="AF17" s="262">
        <f>SUM(AD17:AD18)</f>
        <v>4</v>
      </c>
      <c r="AG17" s="147">
        <f>SUM(AE17:AE18)</f>
        <v>0</v>
      </c>
      <c r="AH17" s="261">
        <f>IF(K17-AF17&lt;=1,1,K17-AF17)</f>
        <v>1</v>
      </c>
      <c r="AI17" s="261">
        <f>IF(L17-AG17&lt;=3,3,L17-AG17)</f>
        <v>4</v>
      </c>
      <c r="AJ17" s="260">
        <f>IFERROR(IF(M17&gt;=1,(AH17*AI17)," ")," ")</f>
        <v>4</v>
      </c>
      <c r="AK17" s="260" t="str">
        <f>+CONCATENATE(AH17,AI17)</f>
        <v>14</v>
      </c>
      <c r="AL17" s="260" t="str">
        <f>+IF(D17="Institucional",VLOOKUP(AK17,'Conveciones Riesgo Ajustada'!$D$10:$F$25,2,0),VLOOKUP(AK17,'Conveciones Riesgo Ajustada'!$D$10:$F$25,3,0))</f>
        <v>RC - Baja</v>
      </c>
      <c r="AM17" s="295" t="str">
        <f>+VLOOKUP(AL17,'Conveciones Riesgo Ajustada'!$C$29:$D$36,2,0)</f>
        <v>Asumir el riesgo</v>
      </c>
      <c r="AN17" s="112" t="s">
        <v>296</v>
      </c>
      <c r="AO17" s="113">
        <v>1</v>
      </c>
      <c r="AP17" s="128" t="s">
        <v>332</v>
      </c>
      <c r="AQ17" s="128" t="s">
        <v>325</v>
      </c>
      <c r="AR17" s="123">
        <v>43132</v>
      </c>
      <c r="AS17" s="148">
        <v>43829</v>
      </c>
      <c r="AT17" s="107" t="s">
        <v>297</v>
      </c>
    </row>
    <row r="18" spans="1:46" ht="60" customHeight="1" x14ac:dyDescent="0.2">
      <c r="A18" s="104">
        <v>13</v>
      </c>
      <c r="B18" s="104" t="s">
        <v>68</v>
      </c>
      <c r="C18" s="104" t="str">
        <f>IFERROR(+VLOOKUP(B18,'Tablas de apoyo'!$C10:$D22,2,0),"")</f>
        <v xml:space="preserve">Satisfacer las necesidades de bienes y servicios de Parques Nacionales Naturales, mediante el apoyo en la gestión de procesos requeridos para la  planificación de compras, suscripción de  contratos que cumplan con la normatividad vigente y con los ejercicios de Planeación Financiera definidos y aprobados por cada dependencia para el buen desarrollo de la  gestión de la Entidad. </v>
      </c>
      <c r="D18" s="144" t="s">
        <v>264</v>
      </c>
      <c r="E18" s="116" t="s">
        <v>271</v>
      </c>
      <c r="F18" s="105" t="s">
        <v>272</v>
      </c>
      <c r="G18" s="105" t="s">
        <v>274</v>
      </c>
      <c r="H18" s="116" t="s">
        <v>275</v>
      </c>
      <c r="I18" s="144" t="s">
        <v>90</v>
      </c>
      <c r="J18" s="106" t="s">
        <v>307</v>
      </c>
      <c r="K18" s="145"/>
      <c r="L18" s="275"/>
      <c r="M18" s="276"/>
      <c r="N18" s="276"/>
      <c r="O18" s="146"/>
      <c r="P18" s="107" t="s">
        <v>268</v>
      </c>
      <c r="Q18" s="108" t="s">
        <v>250</v>
      </c>
      <c r="R18" s="109" t="s">
        <v>39</v>
      </c>
      <c r="S18" s="110" t="str">
        <f t="shared" si="8"/>
        <v>15</v>
      </c>
      <c r="T18" s="109" t="s">
        <v>39</v>
      </c>
      <c r="U18" s="110" t="str">
        <f t="shared" si="9"/>
        <v>15</v>
      </c>
      <c r="V18" s="109" t="s">
        <v>39</v>
      </c>
      <c r="W18" s="110" t="str">
        <f t="shared" si="10"/>
        <v>20</v>
      </c>
      <c r="X18" s="109" t="s">
        <v>39</v>
      </c>
      <c r="Y18" s="110" t="str">
        <f t="shared" si="11"/>
        <v>20</v>
      </c>
      <c r="Z18" s="109" t="s">
        <v>39</v>
      </c>
      <c r="AA18" s="110" t="str">
        <f t="shared" si="12"/>
        <v>30</v>
      </c>
      <c r="AB18" s="111">
        <f t="shared" si="5"/>
        <v>100</v>
      </c>
      <c r="AC18" s="111" t="s">
        <v>57</v>
      </c>
      <c r="AD18" s="110">
        <f t="shared" si="13"/>
        <v>2</v>
      </c>
      <c r="AE18" s="110">
        <f t="shared" si="14"/>
        <v>0</v>
      </c>
      <c r="AF18" s="262"/>
      <c r="AG18" s="262"/>
      <c r="AH18" s="261"/>
      <c r="AI18" s="261"/>
      <c r="AJ18" s="260"/>
      <c r="AK18" s="260"/>
      <c r="AL18" s="260"/>
      <c r="AM18" s="295"/>
      <c r="AN18" s="112" t="s">
        <v>296</v>
      </c>
      <c r="AO18" s="113"/>
      <c r="AP18" s="128" t="s">
        <v>332</v>
      </c>
      <c r="AQ18" s="128" t="s">
        <v>325</v>
      </c>
      <c r="AR18" s="123"/>
      <c r="AS18" s="148">
        <v>43829</v>
      </c>
      <c r="AT18" s="107"/>
    </row>
    <row r="19" spans="1:46" ht="221.25" customHeight="1" x14ac:dyDescent="0.2">
      <c r="A19" s="104">
        <v>36</v>
      </c>
      <c r="B19" s="104" t="s">
        <v>65</v>
      </c>
      <c r="C19" s="104" t="str">
        <f>IFERROR(+VLOOKUP(B19,'Tablas de apoyo'!$C10:$D22,2,0),"")</f>
        <v>Gestionar y  administrar los recursos financieros asignados a la Entidad para contribuir al control de los mismos y contar con información financiera veraz y oportuna para la toma de decisiones</v>
      </c>
      <c r="D19" s="144" t="s">
        <v>264</v>
      </c>
      <c r="E19" s="116" t="s">
        <v>310</v>
      </c>
      <c r="F19" s="105" t="s">
        <v>311</v>
      </c>
      <c r="G19" s="116" t="s">
        <v>333</v>
      </c>
      <c r="H19" s="116" t="s">
        <v>312</v>
      </c>
      <c r="I19" s="144" t="s">
        <v>90</v>
      </c>
      <c r="J19" s="112" t="s">
        <v>309</v>
      </c>
      <c r="K19" s="277">
        <v>1</v>
      </c>
      <c r="L19" s="277">
        <v>5</v>
      </c>
      <c r="M19" s="272">
        <f>IF(K19&gt;=1,(K19*L19)," ")</f>
        <v>5</v>
      </c>
      <c r="N19" s="272" t="str">
        <f>+CONCATENATE(K19,L19)</f>
        <v>15</v>
      </c>
      <c r="O19" s="272" t="str">
        <f>+IF(D19="Institucional",VLOOKUP(N19,'Conveciones Riesgo Ajustada'!$D$10:$F$25,2,0),VLOOKUP(N19,'Conveciones Riesgo Ajustada'!$D$10:$F$25,3,0))</f>
        <v>RC - Moderada</v>
      </c>
      <c r="P19" s="121" t="s">
        <v>326</v>
      </c>
      <c r="Q19" s="119" t="s">
        <v>250</v>
      </c>
      <c r="R19" s="109" t="s">
        <v>39</v>
      </c>
      <c r="S19" s="110" t="str">
        <f>IF(R19= "SI","15",0)</f>
        <v>15</v>
      </c>
      <c r="T19" s="109" t="s">
        <v>39</v>
      </c>
      <c r="U19" s="110" t="str">
        <f>IF(T19= "SI","15",0)</f>
        <v>15</v>
      </c>
      <c r="V19" s="109" t="s">
        <v>39</v>
      </c>
      <c r="W19" s="110" t="str">
        <f>IF(V19= "SI","20",0)</f>
        <v>20</v>
      </c>
      <c r="X19" s="109" t="s">
        <v>39</v>
      </c>
      <c r="Y19" s="110" t="str">
        <f>IF(X19= "SI","20",0)</f>
        <v>20</v>
      </c>
      <c r="Z19" s="109" t="s">
        <v>39</v>
      </c>
      <c r="AA19" s="110" t="str">
        <f>IF(Z19= "SI","30",0)</f>
        <v>30</v>
      </c>
      <c r="AB19" s="111">
        <f t="shared" ref="AB19" si="15">+$S19+$U19+$W19+$Y19+$AA19</f>
        <v>100</v>
      </c>
      <c r="AC19" s="111" t="s">
        <v>57</v>
      </c>
      <c r="AD19" s="127">
        <f>IF(AC19="PROBABILIDAD ",1,0)*IF(AB19&lt;=50,0,IF(AB19&lt;75,1,2))</f>
        <v>2</v>
      </c>
      <c r="AE19" s="127">
        <f>IF(AC19="IMPACTO ",1,0)*IF(AB19&lt;=50,0,IF(AB19&lt;75,1,2))</f>
        <v>0</v>
      </c>
      <c r="AF19" s="263">
        <f>SUM(AD19:AD19)</f>
        <v>2</v>
      </c>
      <c r="AG19" s="263">
        <f>SUM(AE19:AE19)</f>
        <v>0</v>
      </c>
      <c r="AH19" s="269">
        <f>IF(K19-AF19&lt;=1,1,K19-AF19)</f>
        <v>1</v>
      </c>
      <c r="AI19" s="269">
        <f>IF(L19-AG19&lt;=3,3,L19-AG19)</f>
        <v>5</v>
      </c>
      <c r="AJ19" s="266">
        <f>IFERROR(IF(M19&gt;=1,(AH19*AI19)," ")," ")</f>
        <v>5</v>
      </c>
      <c r="AK19" s="266" t="str">
        <f>+CONCATENATE(AH19,AI19)</f>
        <v>15</v>
      </c>
      <c r="AL19" s="266" t="str">
        <f>+IF(D19="Institucional",VLOOKUP(AK19,'Conveciones Riesgo Ajustada'!$D$10:$F$25,2,0),VLOOKUP(AK19,'Conveciones Riesgo Ajustada'!$D$10:$F$25,3,0))</f>
        <v>RC - Moderada</v>
      </c>
      <c r="AM19" s="297" t="str">
        <f>+VLOOKUP(AL19,'Conveciones Riesgo Ajustada'!$C$29:$D$36,2,0)</f>
        <v>Reducir el riesgo</v>
      </c>
      <c r="AN19" s="143" t="s">
        <v>340</v>
      </c>
      <c r="AO19" s="113">
        <v>0.5</v>
      </c>
      <c r="AP19" s="107" t="s">
        <v>334</v>
      </c>
      <c r="AQ19" s="112" t="s">
        <v>309</v>
      </c>
      <c r="AR19" s="114">
        <v>43132</v>
      </c>
      <c r="AS19" s="148">
        <v>43829</v>
      </c>
      <c r="AT19" s="107" t="s">
        <v>313</v>
      </c>
    </row>
    <row r="20" spans="1:46" ht="90.75" customHeight="1" x14ac:dyDescent="0.2">
      <c r="A20" s="137">
        <v>36</v>
      </c>
      <c r="B20" s="137" t="s">
        <v>65</v>
      </c>
      <c r="C20" s="137" t="str">
        <f>IFERROR(+VLOOKUP(B20,'Tablas de apoyo'!$C11:$D23,2,0),"")</f>
        <v>Gestionar y  administrar los recursos financieros asignados a la Entidad para contribuir al control de los mismos y contar con información financiera veraz y oportuna para la toma de decisiones</v>
      </c>
      <c r="D20" s="144" t="s">
        <v>264</v>
      </c>
      <c r="E20" s="116" t="s">
        <v>310</v>
      </c>
      <c r="F20" s="292" t="s">
        <v>311</v>
      </c>
      <c r="G20" s="116" t="s">
        <v>341</v>
      </c>
      <c r="H20" s="116" t="s">
        <v>312</v>
      </c>
      <c r="I20" s="144" t="s">
        <v>90</v>
      </c>
      <c r="J20" s="112" t="s">
        <v>308</v>
      </c>
      <c r="K20" s="278"/>
      <c r="L20" s="278"/>
      <c r="M20" s="273"/>
      <c r="N20" s="273"/>
      <c r="O20" s="273"/>
      <c r="P20" s="121"/>
      <c r="Q20" s="119"/>
      <c r="R20" s="126"/>
      <c r="S20" s="127"/>
      <c r="T20" s="126"/>
      <c r="U20" s="127"/>
      <c r="V20" s="126"/>
      <c r="W20" s="127"/>
      <c r="X20" s="126"/>
      <c r="Y20" s="127"/>
      <c r="Z20" s="126"/>
      <c r="AA20" s="127"/>
      <c r="AB20" s="120"/>
      <c r="AC20" s="120"/>
      <c r="AD20" s="135"/>
      <c r="AE20" s="135"/>
      <c r="AF20" s="264"/>
      <c r="AG20" s="264"/>
      <c r="AH20" s="270"/>
      <c r="AI20" s="270"/>
      <c r="AJ20" s="267"/>
      <c r="AK20" s="267"/>
      <c r="AL20" s="267"/>
      <c r="AM20" s="298"/>
      <c r="AN20" s="143" t="s">
        <v>338</v>
      </c>
      <c r="AO20" s="113">
        <v>0.25</v>
      </c>
      <c r="AP20" s="136" t="s">
        <v>335</v>
      </c>
      <c r="AQ20" s="112" t="s">
        <v>308</v>
      </c>
      <c r="AR20" s="142">
        <v>43132</v>
      </c>
      <c r="AS20" s="148">
        <v>43829</v>
      </c>
      <c r="AT20" s="141" t="s">
        <v>313</v>
      </c>
    </row>
    <row r="21" spans="1:46" ht="60" customHeight="1" x14ac:dyDescent="0.2">
      <c r="A21" s="140">
        <v>36</v>
      </c>
      <c r="B21" s="140" t="s">
        <v>65</v>
      </c>
      <c r="C21" s="140" t="str">
        <f>IFERROR(+VLOOKUP(B21,'Tablas de apoyo'!$C12:$D24,2,0),"")</f>
        <v>Gestionar y  administrar los recursos financieros asignados a la Entidad para contribuir al control de los mismos y contar con información financiera veraz y oportuna para la toma de decisiones</v>
      </c>
      <c r="D21" s="144" t="s">
        <v>264</v>
      </c>
      <c r="E21" s="116" t="s">
        <v>310</v>
      </c>
      <c r="F21" s="292" t="s">
        <v>311</v>
      </c>
      <c r="G21" s="116" t="s">
        <v>336</v>
      </c>
      <c r="H21" s="116" t="s">
        <v>312</v>
      </c>
      <c r="I21" s="144" t="s">
        <v>90</v>
      </c>
      <c r="J21" s="112" t="s">
        <v>308</v>
      </c>
      <c r="K21" s="279"/>
      <c r="L21" s="279"/>
      <c r="M21" s="274"/>
      <c r="N21" s="274"/>
      <c r="O21" s="274"/>
      <c r="P21" s="121"/>
      <c r="Q21" s="119"/>
      <c r="R21" s="126"/>
      <c r="S21" s="127"/>
      <c r="T21" s="126"/>
      <c r="U21" s="127"/>
      <c r="V21" s="126"/>
      <c r="W21" s="127"/>
      <c r="X21" s="126"/>
      <c r="Y21" s="127"/>
      <c r="Z21" s="126"/>
      <c r="AA21" s="127"/>
      <c r="AB21" s="120"/>
      <c r="AC21" s="120"/>
      <c r="AD21" s="138"/>
      <c r="AE21" s="138"/>
      <c r="AF21" s="265"/>
      <c r="AG21" s="265"/>
      <c r="AH21" s="271"/>
      <c r="AI21" s="271"/>
      <c r="AJ21" s="268"/>
      <c r="AK21" s="268"/>
      <c r="AL21" s="268"/>
      <c r="AM21" s="299"/>
      <c r="AN21" s="143" t="s">
        <v>339</v>
      </c>
      <c r="AO21" s="113">
        <v>0.25</v>
      </c>
      <c r="AP21" s="139" t="s">
        <v>337</v>
      </c>
      <c r="AQ21" s="112" t="s">
        <v>308</v>
      </c>
      <c r="AR21" s="142">
        <v>43132</v>
      </c>
      <c r="AS21" s="148">
        <v>43829</v>
      </c>
      <c r="AT21" s="141" t="s">
        <v>313</v>
      </c>
    </row>
    <row r="22" spans="1:46" x14ac:dyDescent="0.2">
      <c r="L22" s="259"/>
      <c r="M22" s="259"/>
      <c r="O22" s="259"/>
      <c r="AF22" s="258"/>
      <c r="AH22" s="258"/>
      <c r="AJ22" s="258"/>
      <c r="AK22" s="258"/>
    </row>
    <row r="23" spans="1:46" x14ac:dyDescent="0.2">
      <c r="K23" s="259"/>
      <c r="L23" s="259"/>
      <c r="M23" s="259"/>
      <c r="N23" s="259"/>
      <c r="O23" s="259"/>
      <c r="AF23" s="258"/>
      <c r="AG23" s="258"/>
      <c r="AH23" s="258"/>
      <c r="AI23" s="258"/>
      <c r="AJ23" s="258"/>
      <c r="AK23" s="258"/>
    </row>
    <row r="24" spans="1:46" x14ac:dyDescent="0.2">
      <c r="K24" s="259"/>
      <c r="L24" s="259"/>
      <c r="N24" s="259"/>
      <c r="O24" s="259"/>
      <c r="AF24" s="258"/>
      <c r="AG24" s="258"/>
      <c r="AH24" s="258"/>
      <c r="AI24" s="258"/>
      <c r="AJ24" s="258"/>
      <c r="AK24" s="258"/>
    </row>
    <row r="25" spans="1:46" x14ac:dyDescent="0.2">
      <c r="K25" s="259"/>
      <c r="L25" s="259"/>
      <c r="M25" s="259"/>
      <c r="N25" s="259"/>
      <c r="O25" s="259"/>
      <c r="AF25" s="258"/>
      <c r="AH25" s="258"/>
      <c r="AJ25" s="258"/>
      <c r="AK25" s="258"/>
    </row>
    <row r="26" spans="1:46" x14ac:dyDescent="0.2">
      <c r="K26" s="259"/>
      <c r="L26" s="259"/>
      <c r="M26" s="259"/>
      <c r="N26" s="259"/>
      <c r="O26" s="259"/>
      <c r="AF26" s="258"/>
      <c r="AG26" s="258"/>
      <c r="AH26" s="258"/>
      <c r="AI26" s="258"/>
      <c r="AJ26" s="258"/>
      <c r="AK26" s="258"/>
    </row>
    <row r="27" spans="1:46" x14ac:dyDescent="0.2">
      <c r="M27" s="259"/>
      <c r="N27" s="259"/>
      <c r="O27" s="259"/>
      <c r="AF27" s="258"/>
      <c r="AG27" s="258"/>
      <c r="AH27" s="258"/>
      <c r="AI27" s="258"/>
      <c r="AJ27" s="258"/>
      <c r="AK27" s="258"/>
    </row>
    <row r="28" spans="1:46" x14ac:dyDescent="0.2">
      <c r="M28" s="259"/>
      <c r="N28" s="259"/>
      <c r="O28" s="259"/>
      <c r="Q28" s="258"/>
      <c r="R28" s="258"/>
      <c r="S28" s="258"/>
      <c r="T28" s="258"/>
      <c r="U28" s="258"/>
      <c r="V28" s="258"/>
      <c r="W28" s="258"/>
      <c r="X28" s="258"/>
      <c r="Y28" s="258"/>
      <c r="Z28" s="258"/>
      <c r="AA28" s="258"/>
      <c r="AB28" s="258"/>
      <c r="AC28" s="258"/>
      <c r="AD28" s="258"/>
      <c r="AE28" s="258"/>
      <c r="AF28" s="258"/>
      <c r="AG28" s="258"/>
      <c r="AH28" s="258"/>
      <c r="AI28" s="258"/>
      <c r="AJ28" s="258"/>
      <c r="AK28" s="258"/>
    </row>
    <row r="29" spans="1:46" x14ac:dyDescent="0.2">
      <c r="K29" s="259"/>
      <c r="L29" s="259"/>
      <c r="M29" s="259"/>
      <c r="N29" s="259"/>
      <c r="O29" s="259"/>
      <c r="Q29" s="258"/>
      <c r="R29" s="258"/>
      <c r="S29" s="258"/>
      <c r="T29" s="258"/>
      <c r="U29" s="258"/>
      <c r="V29" s="258"/>
      <c r="W29" s="258"/>
      <c r="X29" s="258"/>
      <c r="Y29" s="258"/>
      <c r="Z29" s="258"/>
      <c r="AA29" s="258"/>
      <c r="AB29" s="258"/>
      <c r="AC29" s="258"/>
      <c r="AD29" s="258"/>
      <c r="AE29" s="258"/>
      <c r="AJ29" s="258"/>
      <c r="AK29" s="258"/>
    </row>
    <row r="30" spans="1:46" x14ac:dyDescent="0.2">
      <c r="K30" s="259"/>
      <c r="L30" s="259"/>
      <c r="AJ30" s="258"/>
      <c r="AK30" s="258"/>
    </row>
    <row r="31" spans="1:46" x14ac:dyDescent="0.2">
      <c r="F31" s="280"/>
      <c r="K31" s="259"/>
      <c r="L31" s="259"/>
      <c r="M31" s="259"/>
      <c r="AF31" s="258"/>
      <c r="AG31" s="258"/>
      <c r="AH31" s="258"/>
      <c r="AI31" s="258"/>
      <c r="AJ31" s="258"/>
      <c r="AK31" s="258"/>
    </row>
    <row r="32" spans="1:46" x14ac:dyDescent="0.2">
      <c r="F32" s="280"/>
      <c r="K32" s="259"/>
      <c r="L32" s="259"/>
      <c r="M32" s="259"/>
      <c r="N32" s="259"/>
      <c r="O32" s="259"/>
      <c r="AF32" s="258"/>
      <c r="AG32" s="258"/>
      <c r="AH32" s="258"/>
      <c r="AI32" s="258"/>
      <c r="AJ32" s="258"/>
      <c r="AK32" s="258"/>
    </row>
    <row r="33" spans="3:37" x14ac:dyDescent="0.2">
      <c r="K33" s="259"/>
      <c r="L33" s="259"/>
      <c r="N33" s="259"/>
      <c r="O33" s="259"/>
      <c r="AJ33" s="258"/>
      <c r="AK33" s="258"/>
    </row>
    <row r="34" spans="3:37" x14ac:dyDescent="0.2">
      <c r="K34" s="259"/>
      <c r="L34" s="259"/>
      <c r="N34" s="259"/>
      <c r="O34" s="259"/>
      <c r="AJ34" s="258"/>
      <c r="AK34" s="258"/>
    </row>
    <row r="35" spans="3:37" x14ac:dyDescent="0.2">
      <c r="K35" s="259"/>
      <c r="L35" s="259"/>
      <c r="M35" s="259"/>
      <c r="N35" s="259"/>
      <c r="O35" s="259"/>
      <c r="AF35" s="258"/>
      <c r="AG35" s="258"/>
      <c r="AH35" s="258"/>
      <c r="AI35" s="258"/>
      <c r="AJ35" s="258"/>
      <c r="AK35" s="258"/>
    </row>
    <row r="36" spans="3:37" x14ac:dyDescent="0.2">
      <c r="K36" s="259"/>
      <c r="L36" s="259"/>
      <c r="M36" s="259"/>
      <c r="N36" s="259"/>
      <c r="O36" s="259"/>
      <c r="P36" s="258"/>
      <c r="Q36" s="258"/>
      <c r="R36" s="258"/>
      <c r="S36" s="258"/>
      <c r="T36" s="258"/>
      <c r="U36" s="258"/>
      <c r="V36" s="258"/>
      <c r="Z36" s="258"/>
      <c r="AC36" s="258"/>
      <c r="AE36" s="258"/>
      <c r="AF36" s="258"/>
      <c r="AG36" s="258"/>
      <c r="AH36" s="258"/>
      <c r="AI36" s="258"/>
      <c r="AJ36" s="258"/>
      <c r="AK36" s="258"/>
    </row>
    <row r="37" spans="3:37" x14ac:dyDescent="0.2">
      <c r="K37" s="259"/>
      <c r="L37" s="259"/>
      <c r="M37" s="259"/>
      <c r="N37" s="259"/>
      <c r="O37" s="259"/>
      <c r="P37" s="258"/>
      <c r="Q37" s="258"/>
      <c r="R37" s="258"/>
      <c r="S37" s="258"/>
      <c r="T37" s="258"/>
      <c r="U37" s="258"/>
      <c r="V37" s="258"/>
      <c r="W37" s="258"/>
      <c r="X37" s="258"/>
      <c r="Y37" s="258"/>
      <c r="Z37" s="258"/>
      <c r="AA37" s="258"/>
      <c r="AB37" s="258"/>
      <c r="AC37" s="258"/>
      <c r="AD37" s="258"/>
      <c r="AE37" s="258"/>
      <c r="AF37" s="258"/>
      <c r="AG37" s="258"/>
      <c r="AH37" s="258"/>
      <c r="AI37" s="258"/>
      <c r="AJ37" s="258"/>
      <c r="AK37" s="258"/>
    </row>
    <row r="38" spans="3:37" x14ac:dyDescent="0.2">
      <c r="K38" s="259"/>
      <c r="L38" s="259"/>
      <c r="M38" s="259"/>
      <c r="N38" s="259"/>
      <c r="O38" s="259"/>
      <c r="W38" s="258"/>
      <c r="X38" s="258"/>
      <c r="Y38" s="258"/>
      <c r="AA38" s="258"/>
      <c r="AB38" s="258"/>
      <c r="AD38" s="258"/>
      <c r="AF38" s="258"/>
      <c r="AG38" s="258"/>
      <c r="AH38" s="258"/>
      <c r="AI38" s="258"/>
      <c r="AJ38" s="258"/>
      <c r="AK38" s="258"/>
    </row>
    <row r="39" spans="3:37" x14ac:dyDescent="0.2">
      <c r="F39" s="280"/>
      <c r="K39" s="259"/>
      <c r="L39" s="259"/>
      <c r="M39" s="259"/>
      <c r="N39" s="259"/>
      <c r="O39" s="259"/>
      <c r="AF39" s="258"/>
      <c r="AG39" s="258"/>
      <c r="AH39" s="258"/>
      <c r="AI39" s="258"/>
      <c r="AJ39" s="258"/>
      <c r="AK39" s="258"/>
    </row>
    <row r="40" spans="3:37" x14ac:dyDescent="0.2">
      <c r="F40" s="280"/>
      <c r="K40" s="259"/>
      <c r="L40" s="259"/>
      <c r="M40" s="259"/>
      <c r="N40" s="259"/>
      <c r="O40" s="259"/>
      <c r="AF40" s="258"/>
      <c r="AG40" s="258"/>
      <c r="AH40" s="258"/>
      <c r="AI40" s="258"/>
      <c r="AJ40" s="258"/>
      <c r="AK40" s="258"/>
    </row>
    <row r="41" spans="3:37" x14ac:dyDescent="0.2">
      <c r="K41" s="259"/>
      <c r="L41" s="259"/>
      <c r="M41" s="259"/>
      <c r="N41" s="259"/>
      <c r="O41" s="259"/>
      <c r="AF41" s="258"/>
      <c r="AG41" s="258"/>
      <c r="AH41" s="258"/>
      <c r="AI41" s="258"/>
      <c r="AJ41" s="258"/>
      <c r="AK41" s="258"/>
    </row>
    <row r="42" spans="3:37" x14ac:dyDescent="0.2">
      <c r="K42" s="259"/>
      <c r="L42" s="259"/>
      <c r="M42" s="259"/>
      <c r="N42" s="259"/>
      <c r="O42" s="259"/>
      <c r="AF42" s="258"/>
      <c r="AG42" s="258"/>
      <c r="AH42" s="258"/>
      <c r="AI42" s="258"/>
      <c r="AJ42" s="258"/>
      <c r="AK42" s="258"/>
    </row>
    <row r="43" spans="3:37" x14ac:dyDescent="0.2">
      <c r="K43" s="259"/>
      <c r="L43" s="259"/>
      <c r="M43" s="259"/>
      <c r="N43" s="259"/>
      <c r="O43" s="259"/>
      <c r="AF43" s="258"/>
      <c r="AG43" s="258"/>
      <c r="AH43" s="258"/>
      <c r="AI43" s="258"/>
      <c r="AJ43" s="258"/>
      <c r="AK43" s="258"/>
    </row>
    <row r="44" spans="3:37" x14ac:dyDescent="0.2">
      <c r="K44" s="259"/>
      <c r="L44" s="259"/>
      <c r="M44" s="259"/>
      <c r="N44" s="259"/>
      <c r="O44" s="259"/>
      <c r="P44" s="258"/>
      <c r="Q44" s="258"/>
      <c r="R44" s="258"/>
      <c r="S44" s="258"/>
      <c r="T44" s="258"/>
      <c r="U44" s="258"/>
      <c r="V44" s="258"/>
      <c r="W44" s="258"/>
      <c r="X44" s="258"/>
      <c r="Y44" s="258"/>
      <c r="Z44" s="258"/>
      <c r="AA44" s="258"/>
      <c r="AB44" s="258"/>
      <c r="AC44" s="258"/>
      <c r="AD44" s="258"/>
      <c r="AE44" s="258"/>
      <c r="AF44" s="258"/>
      <c r="AG44" s="258"/>
      <c r="AH44" s="258"/>
      <c r="AI44" s="258"/>
      <c r="AJ44" s="258"/>
      <c r="AK44" s="258"/>
    </row>
    <row r="45" spans="3:37" x14ac:dyDescent="0.2">
      <c r="K45" s="259"/>
      <c r="L45" s="259"/>
      <c r="M45" s="259"/>
      <c r="N45" s="259"/>
      <c r="O45" s="259"/>
      <c r="P45" s="258"/>
      <c r="Q45" s="258"/>
      <c r="R45" s="258"/>
      <c r="S45" s="258"/>
      <c r="T45" s="258"/>
      <c r="U45" s="258"/>
      <c r="V45" s="258"/>
      <c r="W45" s="258"/>
      <c r="X45" s="258"/>
      <c r="Y45" s="258"/>
      <c r="Z45" s="258"/>
      <c r="AA45" s="258"/>
      <c r="AB45" s="258"/>
      <c r="AC45" s="258"/>
      <c r="AD45" s="258"/>
      <c r="AE45" s="258"/>
      <c r="AF45" s="258"/>
      <c r="AG45" s="258"/>
      <c r="AH45" s="258"/>
      <c r="AI45" s="258"/>
      <c r="AJ45" s="258"/>
      <c r="AK45" s="258"/>
    </row>
    <row r="46" spans="3:37" x14ac:dyDescent="0.2">
      <c r="K46" s="259"/>
      <c r="L46" s="259"/>
      <c r="M46" s="259"/>
      <c r="N46" s="259"/>
      <c r="O46" s="259"/>
      <c r="P46" s="258"/>
      <c r="Q46" s="258"/>
      <c r="R46" s="258"/>
      <c r="S46" s="258"/>
      <c r="T46" s="258"/>
      <c r="U46" s="258"/>
      <c r="V46" s="258"/>
      <c r="W46" s="258"/>
      <c r="X46" s="258"/>
      <c r="Y46" s="258"/>
      <c r="Z46" s="258"/>
      <c r="AA46" s="258"/>
      <c r="AB46" s="258"/>
      <c r="AC46" s="258"/>
      <c r="AD46" s="258"/>
      <c r="AE46" s="258"/>
      <c r="AF46" s="258"/>
      <c r="AG46" s="258"/>
      <c r="AH46" s="258"/>
      <c r="AI46" s="258"/>
      <c r="AJ46" s="258"/>
      <c r="AK46" s="258"/>
    </row>
    <row r="47" spans="3:37" x14ac:dyDescent="0.2">
      <c r="C47" s="259"/>
      <c r="K47" s="259"/>
      <c r="L47" s="259"/>
      <c r="M47" s="259"/>
      <c r="N47" s="259"/>
      <c r="O47" s="259"/>
      <c r="P47" s="258"/>
      <c r="Q47" s="258"/>
      <c r="R47" s="258"/>
      <c r="S47" s="258"/>
      <c r="T47" s="258"/>
      <c r="U47" s="258"/>
      <c r="V47" s="258"/>
      <c r="W47" s="258"/>
      <c r="X47" s="258"/>
      <c r="Y47" s="258"/>
      <c r="Z47" s="258"/>
      <c r="AA47" s="258"/>
      <c r="AB47" s="258"/>
      <c r="AC47" s="258"/>
      <c r="AD47" s="258"/>
      <c r="AE47" s="258"/>
      <c r="AF47" s="258"/>
      <c r="AG47" s="258"/>
      <c r="AH47" s="258"/>
      <c r="AI47" s="258"/>
      <c r="AJ47" s="258"/>
      <c r="AK47" s="258"/>
    </row>
    <row r="48" spans="3:37" x14ac:dyDescent="0.2">
      <c r="C48" s="259"/>
      <c r="K48" s="259"/>
      <c r="L48" s="259"/>
      <c r="M48" s="259"/>
      <c r="N48" s="259"/>
      <c r="O48" s="259"/>
      <c r="P48" s="258"/>
      <c r="Q48" s="258"/>
      <c r="R48" s="258"/>
      <c r="S48" s="258"/>
      <c r="T48" s="258"/>
      <c r="U48" s="258"/>
      <c r="V48" s="258"/>
      <c r="W48" s="258"/>
      <c r="X48" s="258"/>
      <c r="Y48" s="258"/>
      <c r="Z48" s="258"/>
      <c r="AA48" s="258"/>
      <c r="AB48" s="258"/>
      <c r="AC48" s="258"/>
      <c r="AD48" s="258"/>
      <c r="AE48" s="258"/>
      <c r="AF48" s="258"/>
      <c r="AG48" s="258"/>
      <c r="AH48" s="258"/>
      <c r="AI48" s="258"/>
      <c r="AJ48" s="258"/>
      <c r="AK48" s="258"/>
    </row>
    <row r="49" spans="3:37" x14ac:dyDescent="0.2">
      <c r="K49" s="259"/>
      <c r="L49" s="259"/>
      <c r="M49" s="259"/>
      <c r="N49" s="259"/>
      <c r="O49" s="259"/>
      <c r="P49" s="258"/>
      <c r="Q49" s="258"/>
      <c r="R49" s="258"/>
      <c r="S49" s="258"/>
      <c r="U49" s="258"/>
      <c r="V49" s="258"/>
      <c r="W49" s="258"/>
      <c r="X49" s="258"/>
      <c r="Y49" s="258"/>
      <c r="Z49" s="258"/>
      <c r="AA49" s="258"/>
      <c r="AB49" s="258"/>
      <c r="AE49" s="258"/>
      <c r="AF49" s="258"/>
      <c r="AG49" s="258"/>
      <c r="AH49" s="258"/>
      <c r="AI49" s="258"/>
      <c r="AJ49" s="258"/>
      <c r="AK49" s="258"/>
    </row>
    <row r="50" spans="3:37" x14ac:dyDescent="0.2">
      <c r="K50" s="259"/>
      <c r="L50" s="259"/>
      <c r="M50" s="259"/>
      <c r="N50" s="259"/>
      <c r="O50" s="259"/>
      <c r="Q50" s="258"/>
      <c r="R50" s="258"/>
      <c r="S50" s="258"/>
      <c r="T50" s="258"/>
      <c r="U50" s="258"/>
      <c r="V50" s="258"/>
      <c r="W50" s="258"/>
      <c r="X50" s="258"/>
      <c r="Y50" s="258"/>
      <c r="Z50" s="258"/>
      <c r="AA50" s="258"/>
      <c r="AB50" s="258"/>
      <c r="AC50" s="258"/>
      <c r="AD50" s="258"/>
      <c r="AE50" s="258"/>
      <c r="AF50" s="258"/>
      <c r="AG50" s="258"/>
      <c r="AH50" s="258"/>
      <c r="AI50" s="258"/>
      <c r="AJ50" s="258"/>
      <c r="AK50" s="258"/>
    </row>
    <row r="51" spans="3:37" x14ac:dyDescent="0.2">
      <c r="K51" s="259"/>
      <c r="L51" s="259"/>
      <c r="M51" s="259"/>
      <c r="N51" s="259"/>
      <c r="O51" s="259"/>
      <c r="Q51" s="258"/>
      <c r="R51" s="258"/>
      <c r="S51" s="258"/>
      <c r="T51" s="258"/>
      <c r="U51" s="258"/>
      <c r="V51" s="258"/>
      <c r="W51" s="258"/>
      <c r="X51" s="258"/>
      <c r="Y51" s="258"/>
      <c r="Z51" s="258"/>
      <c r="AA51" s="258"/>
      <c r="AB51" s="258"/>
      <c r="AC51" s="258"/>
      <c r="AD51" s="258"/>
      <c r="AE51" s="258"/>
      <c r="AF51" s="258"/>
      <c r="AG51" s="258"/>
      <c r="AH51" s="258"/>
      <c r="AI51" s="258"/>
      <c r="AJ51" s="258"/>
      <c r="AK51" s="258"/>
    </row>
    <row r="52" spans="3:37" x14ac:dyDescent="0.2">
      <c r="K52" s="259"/>
      <c r="L52" s="259"/>
      <c r="M52" s="259"/>
      <c r="N52" s="259"/>
      <c r="O52" s="259"/>
      <c r="Q52" s="258"/>
      <c r="R52" s="258"/>
      <c r="S52" s="258"/>
      <c r="T52" s="258"/>
      <c r="U52" s="258"/>
      <c r="V52" s="258"/>
      <c r="W52" s="258"/>
      <c r="X52" s="258"/>
      <c r="Y52" s="258"/>
      <c r="Z52" s="258"/>
      <c r="AA52" s="258"/>
      <c r="AB52" s="258"/>
      <c r="AC52" s="258"/>
      <c r="AD52" s="258"/>
      <c r="AE52" s="258"/>
      <c r="AF52" s="258"/>
      <c r="AG52" s="258"/>
      <c r="AH52" s="258"/>
      <c r="AI52" s="258"/>
      <c r="AJ52" s="258"/>
      <c r="AK52" s="258"/>
    </row>
    <row r="53" spans="3:37" x14ac:dyDescent="0.2">
      <c r="K53" s="259"/>
      <c r="L53" s="259"/>
      <c r="M53" s="259"/>
      <c r="N53" s="259"/>
      <c r="O53" s="259"/>
      <c r="Q53" s="258"/>
      <c r="R53" s="258"/>
      <c r="S53" s="258"/>
      <c r="T53" s="258"/>
      <c r="U53" s="258"/>
      <c r="V53" s="258"/>
      <c r="W53" s="258"/>
      <c r="X53" s="258"/>
      <c r="Y53" s="258"/>
      <c r="Z53" s="258"/>
      <c r="AA53" s="258"/>
      <c r="AB53" s="258"/>
      <c r="AC53" s="258"/>
      <c r="AD53" s="258"/>
      <c r="AE53" s="258"/>
      <c r="AF53" s="258"/>
      <c r="AG53" s="258"/>
      <c r="AH53" s="258"/>
      <c r="AI53" s="258"/>
      <c r="AJ53" s="258"/>
      <c r="AK53" s="258"/>
    </row>
    <row r="54" spans="3:37" x14ac:dyDescent="0.2">
      <c r="K54" s="259"/>
      <c r="L54" s="259"/>
      <c r="M54" s="259"/>
      <c r="N54" s="259"/>
      <c r="O54" s="259"/>
      <c r="Q54" s="258"/>
      <c r="R54" s="258"/>
      <c r="S54" s="258"/>
      <c r="T54" s="258"/>
      <c r="U54" s="258"/>
      <c r="V54" s="258"/>
      <c r="W54" s="258"/>
      <c r="X54" s="258"/>
      <c r="Y54" s="258"/>
      <c r="Z54" s="258"/>
      <c r="AA54" s="258"/>
      <c r="AB54" s="258"/>
      <c r="AC54" s="258"/>
      <c r="AD54" s="258"/>
      <c r="AE54" s="258"/>
      <c r="AF54" s="258"/>
      <c r="AG54" s="258"/>
      <c r="AH54" s="258"/>
      <c r="AI54" s="258"/>
      <c r="AJ54" s="258"/>
      <c r="AK54" s="258"/>
    </row>
    <row r="55" spans="3:37" x14ac:dyDescent="0.2">
      <c r="K55" s="259"/>
      <c r="L55" s="259"/>
      <c r="M55" s="259"/>
      <c r="N55" s="259"/>
      <c r="O55" s="259"/>
      <c r="AF55" s="258"/>
      <c r="AG55" s="258"/>
      <c r="AH55" s="258"/>
      <c r="AI55" s="258"/>
      <c r="AJ55" s="258"/>
      <c r="AK55" s="258"/>
    </row>
    <row r="56" spans="3:37" x14ac:dyDescent="0.2">
      <c r="C56" s="259"/>
      <c r="K56" s="259"/>
      <c r="L56" s="259"/>
      <c r="M56" s="259"/>
      <c r="N56" s="259"/>
      <c r="O56" s="259"/>
      <c r="AF56" s="258"/>
      <c r="AG56" s="258"/>
      <c r="AH56" s="258"/>
      <c r="AI56" s="258"/>
      <c r="AJ56" s="258"/>
      <c r="AK56" s="258"/>
    </row>
    <row r="57" spans="3:37" x14ac:dyDescent="0.2">
      <c r="C57" s="259"/>
      <c r="AF57" s="258"/>
    </row>
    <row r="58" spans="3:37" x14ac:dyDescent="0.2">
      <c r="K58" s="259"/>
      <c r="L58" s="259"/>
      <c r="M58" s="259"/>
      <c r="N58" s="259"/>
      <c r="O58" s="259"/>
      <c r="AF58" s="258"/>
      <c r="AG58" s="258"/>
      <c r="AH58" s="258"/>
      <c r="AI58" s="258"/>
      <c r="AJ58" s="258"/>
      <c r="AK58" s="258"/>
    </row>
    <row r="59" spans="3:37" x14ac:dyDescent="0.2">
      <c r="K59" s="259"/>
      <c r="L59" s="259"/>
      <c r="M59" s="259"/>
      <c r="N59" s="259"/>
      <c r="O59" s="259"/>
      <c r="AF59" s="258"/>
      <c r="AG59" s="258"/>
      <c r="AH59" s="258"/>
      <c r="AI59" s="258"/>
      <c r="AJ59" s="258"/>
      <c r="AK59" s="258"/>
    </row>
    <row r="60" spans="3:37" x14ac:dyDescent="0.2">
      <c r="K60" s="259"/>
      <c r="L60" s="259"/>
      <c r="M60" s="259"/>
      <c r="N60" s="259"/>
      <c r="O60" s="259"/>
      <c r="AF60" s="258"/>
      <c r="AG60" s="258"/>
      <c r="AH60" s="258"/>
      <c r="AI60" s="258"/>
      <c r="AJ60" s="258"/>
      <c r="AK60" s="258"/>
    </row>
    <row r="61" spans="3:37" x14ac:dyDescent="0.2">
      <c r="K61" s="259"/>
      <c r="L61" s="259"/>
      <c r="M61" s="259"/>
      <c r="N61" s="259"/>
      <c r="O61" s="259"/>
      <c r="AF61" s="258"/>
      <c r="AH61" s="258"/>
      <c r="AJ61" s="258"/>
      <c r="AK61" s="258"/>
    </row>
    <row r="62" spans="3:37" x14ac:dyDescent="0.2">
      <c r="K62" s="259"/>
      <c r="L62" s="259"/>
      <c r="M62" s="259"/>
      <c r="N62" s="259"/>
      <c r="O62" s="259"/>
      <c r="AF62" s="258"/>
      <c r="AG62" s="258"/>
      <c r="AH62" s="258"/>
      <c r="AI62" s="258"/>
      <c r="AJ62" s="258"/>
      <c r="AK62" s="258"/>
    </row>
    <row r="63" spans="3:37" x14ac:dyDescent="0.2">
      <c r="K63" s="259"/>
      <c r="L63" s="259"/>
      <c r="M63" s="259"/>
      <c r="AF63" s="258"/>
      <c r="AG63" s="258"/>
      <c r="AH63" s="258"/>
      <c r="AI63" s="258"/>
    </row>
    <row r="64" spans="3:37" x14ac:dyDescent="0.2">
      <c r="K64" s="259"/>
      <c r="L64" s="259"/>
      <c r="M64" s="259"/>
      <c r="N64" s="259"/>
      <c r="O64" s="259"/>
      <c r="AF64" s="258"/>
      <c r="AG64" s="258"/>
      <c r="AH64" s="258"/>
      <c r="AI64" s="258"/>
      <c r="AJ64" s="258"/>
      <c r="AK64" s="258"/>
    </row>
    <row r="65" spans="11:37" x14ac:dyDescent="0.2">
      <c r="K65" s="259"/>
      <c r="L65" s="259"/>
      <c r="M65" s="259"/>
      <c r="N65" s="259"/>
      <c r="O65" s="259"/>
      <c r="AF65" s="258"/>
      <c r="AG65" s="258"/>
      <c r="AH65" s="258"/>
      <c r="AI65" s="258"/>
      <c r="AJ65" s="258"/>
      <c r="AK65" s="258"/>
    </row>
    <row r="66" spans="11:37" x14ac:dyDescent="0.2">
      <c r="K66" s="259"/>
      <c r="L66" s="259"/>
      <c r="M66" s="259"/>
      <c r="N66" s="259"/>
      <c r="O66" s="259"/>
      <c r="AF66" s="258"/>
      <c r="AG66" s="258"/>
      <c r="AH66" s="258"/>
      <c r="AI66" s="258"/>
      <c r="AJ66" s="258"/>
      <c r="AK66" s="258"/>
    </row>
    <row r="67" spans="11:37" x14ac:dyDescent="0.2">
      <c r="K67" s="259"/>
      <c r="L67" s="259"/>
      <c r="M67" s="259"/>
      <c r="N67" s="259"/>
      <c r="O67" s="259"/>
      <c r="Q67" s="258"/>
      <c r="R67" s="258"/>
      <c r="S67" s="258"/>
      <c r="T67" s="258"/>
      <c r="U67" s="258"/>
      <c r="V67" s="258"/>
      <c r="W67" s="258"/>
      <c r="X67" s="258"/>
      <c r="Y67" s="258"/>
      <c r="Z67" s="258"/>
      <c r="AA67" s="258"/>
      <c r="AB67" s="258"/>
      <c r="AF67" s="258"/>
      <c r="AG67" s="258"/>
      <c r="AH67" s="258"/>
      <c r="AI67" s="258"/>
      <c r="AJ67" s="258"/>
      <c r="AK67" s="258"/>
    </row>
    <row r="68" spans="11:37" x14ac:dyDescent="0.2">
      <c r="K68" s="259"/>
      <c r="L68" s="259"/>
      <c r="M68" s="259"/>
      <c r="N68" s="259"/>
      <c r="O68" s="259"/>
      <c r="Q68" s="258"/>
      <c r="R68" s="258"/>
      <c r="S68" s="258"/>
      <c r="T68" s="258"/>
      <c r="U68" s="258"/>
      <c r="V68" s="258"/>
      <c r="W68" s="258"/>
      <c r="X68" s="258"/>
      <c r="Y68" s="258"/>
      <c r="Z68" s="258"/>
      <c r="AA68" s="258"/>
      <c r="AB68" s="258"/>
      <c r="AF68" s="258"/>
      <c r="AG68" s="258"/>
      <c r="AH68" s="258"/>
      <c r="AI68" s="258"/>
      <c r="AJ68" s="258"/>
      <c r="AK68" s="258"/>
    </row>
    <row r="69" spans="11:37" x14ac:dyDescent="0.2">
      <c r="K69" s="259"/>
      <c r="L69" s="259"/>
      <c r="M69" s="259"/>
      <c r="N69" s="259"/>
      <c r="O69" s="259"/>
      <c r="AF69" s="258"/>
      <c r="AG69" s="258"/>
      <c r="AH69" s="258"/>
      <c r="AI69" s="258"/>
      <c r="AJ69" s="258"/>
      <c r="AK69" s="258"/>
    </row>
    <row r="70" spans="11:37" x14ac:dyDescent="0.2">
      <c r="K70" s="259"/>
      <c r="L70" s="259"/>
      <c r="M70" s="259"/>
      <c r="N70" s="259"/>
      <c r="O70" s="259"/>
      <c r="AF70" s="258"/>
      <c r="AG70" s="258"/>
      <c r="AH70" s="258"/>
      <c r="AI70" s="258"/>
      <c r="AJ70" s="258"/>
      <c r="AK70" s="258"/>
    </row>
    <row r="71" spans="11:37" x14ac:dyDescent="0.2">
      <c r="K71" s="259"/>
      <c r="L71" s="259"/>
      <c r="M71" s="259"/>
      <c r="N71" s="259"/>
      <c r="O71" s="259"/>
      <c r="AF71" s="258"/>
      <c r="AG71" s="258"/>
      <c r="AH71" s="258"/>
      <c r="AI71" s="258"/>
      <c r="AJ71" s="258"/>
      <c r="AK71" s="258"/>
    </row>
    <row r="72" spans="11:37" x14ac:dyDescent="0.2">
      <c r="K72" s="259"/>
      <c r="L72" s="259"/>
      <c r="M72" s="259"/>
      <c r="N72" s="259"/>
      <c r="O72" s="259"/>
      <c r="AF72" s="258"/>
      <c r="AG72" s="258"/>
      <c r="AH72" s="258"/>
      <c r="AI72" s="258"/>
      <c r="AJ72" s="258"/>
      <c r="AK72" s="258"/>
    </row>
    <row r="73" spans="11:37" x14ac:dyDescent="0.2">
      <c r="K73" s="259"/>
      <c r="L73" s="259"/>
      <c r="M73" s="259"/>
      <c r="N73" s="259"/>
      <c r="O73" s="259"/>
      <c r="AF73" s="258"/>
      <c r="AG73" s="258"/>
      <c r="AH73" s="258"/>
      <c r="AI73" s="258"/>
      <c r="AJ73" s="258"/>
      <c r="AK73" s="258"/>
    </row>
    <row r="74" spans="11:37" x14ac:dyDescent="0.2">
      <c r="K74" s="259"/>
      <c r="L74" s="259"/>
      <c r="M74" s="259"/>
      <c r="N74" s="259"/>
      <c r="O74" s="259"/>
      <c r="AF74" s="258"/>
      <c r="AG74" s="258"/>
      <c r="AH74" s="258"/>
      <c r="AI74" s="258"/>
      <c r="AJ74" s="258"/>
      <c r="AK74" s="258"/>
    </row>
    <row r="76" spans="11:37" x14ac:dyDescent="0.2">
      <c r="O76" s="259"/>
      <c r="AF76" s="258"/>
      <c r="AG76" s="258"/>
      <c r="AH76" s="258"/>
      <c r="AI76" s="258"/>
      <c r="AJ76" s="258"/>
      <c r="AK76" s="258"/>
    </row>
    <row r="77" spans="11:37" x14ac:dyDescent="0.2">
      <c r="O77" s="259"/>
      <c r="AF77" s="258"/>
      <c r="AG77" s="258"/>
      <c r="AH77" s="258"/>
      <c r="AI77" s="258"/>
      <c r="AJ77" s="258"/>
      <c r="AK77" s="258"/>
    </row>
    <row r="78" spans="11:37" x14ac:dyDescent="0.2">
      <c r="O78" s="259"/>
      <c r="AF78" s="258"/>
      <c r="AG78" s="258"/>
      <c r="AH78" s="258"/>
      <c r="AI78" s="258"/>
      <c r="AJ78" s="258"/>
      <c r="AK78" s="258"/>
    </row>
    <row r="79" spans="11:37" x14ac:dyDescent="0.2">
      <c r="K79" s="259"/>
      <c r="L79" s="259"/>
      <c r="M79" s="259"/>
      <c r="N79" s="259"/>
      <c r="O79" s="259"/>
      <c r="AF79" s="258"/>
      <c r="AG79" s="258"/>
      <c r="AH79" s="258"/>
      <c r="AI79" s="258"/>
      <c r="AJ79" s="258"/>
      <c r="AK79" s="258"/>
    </row>
    <row r="80" spans="11:37" x14ac:dyDescent="0.2">
      <c r="K80" s="259"/>
      <c r="L80" s="259"/>
      <c r="M80" s="259"/>
      <c r="N80" s="259"/>
      <c r="O80" s="259"/>
      <c r="Q80" s="258"/>
      <c r="R80" s="258"/>
      <c r="S80" s="258"/>
      <c r="T80" s="258"/>
      <c r="U80" s="258"/>
      <c r="V80" s="258"/>
      <c r="W80" s="258"/>
      <c r="X80" s="258"/>
      <c r="Y80" s="258"/>
      <c r="Z80" s="258"/>
      <c r="AA80" s="258"/>
      <c r="AB80" s="258"/>
      <c r="AC80" s="258"/>
      <c r="AD80" s="258"/>
      <c r="AE80" s="258"/>
      <c r="AF80" s="258"/>
      <c r="AG80" s="258"/>
      <c r="AH80" s="258"/>
      <c r="AI80" s="258"/>
      <c r="AJ80" s="258"/>
      <c r="AK80" s="258"/>
    </row>
    <row r="81" spans="3:37" x14ac:dyDescent="0.2">
      <c r="K81" s="259"/>
      <c r="L81" s="259"/>
      <c r="M81" s="259"/>
      <c r="N81" s="259"/>
      <c r="O81" s="259"/>
      <c r="Q81" s="258"/>
      <c r="R81" s="258"/>
      <c r="S81" s="258"/>
      <c r="T81" s="258"/>
      <c r="U81" s="258"/>
      <c r="V81" s="258"/>
      <c r="W81" s="258"/>
      <c r="X81" s="258"/>
      <c r="Y81" s="258"/>
      <c r="Z81" s="258"/>
      <c r="AA81" s="258"/>
      <c r="AB81" s="258"/>
      <c r="AC81" s="258"/>
      <c r="AD81" s="258"/>
      <c r="AE81" s="258"/>
      <c r="AF81" s="258"/>
      <c r="AG81" s="258"/>
      <c r="AH81" s="258"/>
      <c r="AI81" s="258"/>
      <c r="AJ81" s="258"/>
      <c r="AK81" s="258"/>
    </row>
    <row r="82" spans="3:37" x14ac:dyDescent="0.2">
      <c r="K82" s="259"/>
      <c r="L82" s="259"/>
      <c r="M82" s="259"/>
      <c r="N82" s="259"/>
      <c r="O82" s="259"/>
      <c r="AF82" s="258"/>
      <c r="AG82" s="258"/>
      <c r="AH82" s="258"/>
      <c r="AI82" s="258"/>
      <c r="AJ82" s="258"/>
      <c r="AK82" s="258"/>
    </row>
    <row r="83" spans="3:37" x14ac:dyDescent="0.2">
      <c r="K83" s="259"/>
      <c r="L83" s="259"/>
      <c r="M83" s="259"/>
      <c r="N83" s="259"/>
      <c r="O83" s="259"/>
      <c r="AF83" s="258"/>
      <c r="AG83" s="258"/>
      <c r="AH83" s="258"/>
      <c r="AI83" s="258"/>
      <c r="AJ83" s="258"/>
      <c r="AK83" s="258"/>
    </row>
    <row r="85" spans="3:37" x14ac:dyDescent="0.2">
      <c r="K85" s="259"/>
      <c r="L85" s="259"/>
      <c r="M85" s="259"/>
      <c r="N85" s="259"/>
      <c r="O85" s="259"/>
      <c r="AF85" s="258"/>
      <c r="AG85" s="258"/>
      <c r="AH85" s="258"/>
      <c r="AI85" s="258"/>
      <c r="AJ85" s="258"/>
      <c r="AK85" s="258"/>
    </row>
    <row r="86" spans="3:37" x14ac:dyDescent="0.2">
      <c r="K86" s="259"/>
      <c r="L86" s="259"/>
      <c r="M86" s="259"/>
      <c r="N86" s="259"/>
      <c r="O86" s="259"/>
      <c r="AF86" s="258"/>
      <c r="AG86" s="258"/>
      <c r="AH86" s="258"/>
      <c r="AI86" s="258"/>
      <c r="AJ86" s="258"/>
      <c r="AK86" s="258"/>
    </row>
    <row r="87" spans="3:37" x14ac:dyDescent="0.2">
      <c r="K87" s="259"/>
      <c r="L87" s="259"/>
      <c r="M87" s="259"/>
      <c r="N87" s="259"/>
      <c r="O87" s="259"/>
      <c r="AF87" s="258"/>
      <c r="AG87" s="258"/>
      <c r="AH87" s="258"/>
      <c r="AI87" s="258"/>
      <c r="AJ87" s="258"/>
      <c r="AK87" s="258"/>
    </row>
    <row r="88" spans="3:37" x14ac:dyDescent="0.2">
      <c r="K88" s="259"/>
      <c r="L88" s="259"/>
      <c r="M88" s="259"/>
      <c r="N88" s="259"/>
      <c r="O88" s="259"/>
      <c r="AF88" s="258"/>
      <c r="AG88" s="258"/>
      <c r="AH88" s="258"/>
      <c r="AI88" s="258"/>
      <c r="AJ88" s="258"/>
      <c r="AK88" s="258"/>
    </row>
    <row r="89" spans="3:37" x14ac:dyDescent="0.2">
      <c r="K89" s="259"/>
      <c r="L89" s="259"/>
      <c r="M89" s="259"/>
      <c r="N89" s="259"/>
      <c r="O89" s="259"/>
      <c r="AF89" s="258"/>
      <c r="AG89" s="258"/>
      <c r="AH89" s="258"/>
      <c r="AI89" s="258"/>
      <c r="AJ89" s="258"/>
      <c r="AK89" s="258"/>
    </row>
    <row r="90" spans="3:37" x14ac:dyDescent="0.2">
      <c r="K90" s="259"/>
      <c r="L90" s="259"/>
      <c r="M90" s="259"/>
      <c r="N90" s="259"/>
      <c r="O90" s="259"/>
      <c r="AF90" s="258"/>
      <c r="AG90" s="258"/>
      <c r="AH90" s="258"/>
      <c r="AI90" s="258"/>
      <c r="AJ90" s="258"/>
      <c r="AK90" s="258"/>
    </row>
    <row r="91" spans="3:37" x14ac:dyDescent="0.2">
      <c r="K91" s="259"/>
      <c r="L91" s="259"/>
      <c r="M91" s="259"/>
      <c r="N91" s="259"/>
      <c r="O91" s="259"/>
      <c r="AF91" s="258"/>
      <c r="AG91" s="258"/>
      <c r="AH91" s="258"/>
      <c r="AI91" s="258"/>
      <c r="AJ91" s="258"/>
      <c r="AK91" s="258"/>
    </row>
    <row r="92" spans="3:37" x14ac:dyDescent="0.2">
      <c r="K92" s="259"/>
      <c r="L92" s="259"/>
      <c r="M92" s="259"/>
      <c r="N92" s="259"/>
      <c r="O92" s="259"/>
      <c r="AF92" s="258"/>
      <c r="AG92" s="258"/>
      <c r="AH92" s="258"/>
      <c r="AI92" s="258"/>
      <c r="AJ92" s="258"/>
      <c r="AK92" s="258"/>
    </row>
    <row r="93" spans="3:37" x14ac:dyDescent="0.2">
      <c r="K93" s="259"/>
      <c r="L93" s="259"/>
      <c r="M93" s="259"/>
      <c r="N93" s="259"/>
      <c r="O93" s="259"/>
      <c r="AF93" s="258"/>
      <c r="AG93" s="258"/>
      <c r="AH93" s="258"/>
      <c r="AI93" s="258"/>
      <c r="AJ93" s="258"/>
      <c r="AK93" s="258"/>
    </row>
    <row r="94" spans="3:37" x14ac:dyDescent="0.2">
      <c r="K94" s="259"/>
      <c r="L94" s="259"/>
      <c r="M94" s="259"/>
      <c r="N94" s="259"/>
      <c r="O94" s="259"/>
      <c r="AF94" s="258"/>
      <c r="AG94" s="258"/>
      <c r="AH94" s="258"/>
      <c r="AI94" s="258"/>
      <c r="AJ94" s="258"/>
      <c r="AK94" s="258"/>
    </row>
    <row r="96" spans="3:37" x14ac:dyDescent="0.2">
      <c r="C96" s="259"/>
      <c r="K96" s="259"/>
      <c r="L96" s="259"/>
      <c r="M96" s="259"/>
      <c r="N96" s="259"/>
      <c r="O96" s="259"/>
      <c r="AF96" s="258"/>
      <c r="AG96" s="258"/>
      <c r="AH96" s="258"/>
      <c r="AI96" s="258"/>
      <c r="AJ96" s="258"/>
      <c r="AK96" s="258"/>
    </row>
    <row r="97" spans="3:37" x14ac:dyDescent="0.2">
      <c r="C97" s="259"/>
      <c r="K97" s="259"/>
      <c r="L97" s="259"/>
      <c r="M97" s="259"/>
      <c r="N97" s="259"/>
      <c r="O97" s="259"/>
      <c r="AF97" s="258"/>
      <c r="AG97" s="258"/>
      <c r="AH97" s="258"/>
      <c r="AI97" s="258"/>
      <c r="AJ97" s="258"/>
      <c r="AK97" s="258"/>
    </row>
    <row r="98" spans="3:37" x14ac:dyDescent="0.2">
      <c r="K98" s="259"/>
      <c r="L98" s="259"/>
      <c r="M98" s="259"/>
      <c r="N98" s="259"/>
      <c r="O98" s="259"/>
      <c r="AF98" s="258"/>
      <c r="AG98" s="258"/>
      <c r="AH98" s="258"/>
      <c r="AI98" s="258"/>
      <c r="AJ98" s="258"/>
      <c r="AK98" s="258"/>
    </row>
    <row r="99" spans="3:37" x14ac:dyDescent="0.2">
      <c r="K99" s="259"/>
      <c r="L99" s="259"/>
      <c r="M99" s="259"/>
      <c r="N99" s="259"/>
      <c r="O99" s="259"/>
      <c r="AF99" s="258"/>
      <c r="AG99" s="258"/>
      <c r="AH99" s="258"/>
      <c r="AI99" s="258"/>
      <c r="AJ99" s="258"/>
      <c r="AK99" s="258"/>
    </row>
    <row r="100" spans="3:37" x14ac:dyDescent="0.2">
      <c r="K100" s="259"/>
      <c r="L100" s="259"/>
      <c r="M100" s="259"/>
      <c r="N100" s="259"/>
      <c r="O100" s="259"/>
      <c r="AF100" s="258"/>
      <c r="AG100" s="258"/>
      <c r="AH100" s="258"/>
      <c r="AI100" s="258"/>
      <c r="AJ100" s="258"/>
      <c r="AK100" s="258"/>
    </row>
    <row r="101" spans="3:37" x14ac:dyDescent="0.2">
      <c r="K101" s="259"/>
      <c r="L101" s="259"/>
      <c r="M101" s="259"/>
      <c r="N101" s="259"/>
      <c r="O101" s="259"/>
      <c r="AF101" s="258"/>
      <c r="AG101" s="258"/>
      <c r="AH101" s="258"/>
      <c r="AI101" s="258"/>
      <c r="AJ101" s="258"/>
      <c r="AK101" s="258"/>
    </row>
    <row r="102" spans="3:37" x14ac:dyDescent="0.2">
      <c r="K102" s="259"/>
      <c r="L102" s="259"/>
      <c r="M102" s="259"/>
      <c r="N102" s="259"/>
      <c r="O102" s="259"/>
      <c r="AF102" s="258"/>
      <c r="AG102" s="258"/>
      <c r="AH102" s="258"/>
      <c r="AI102" s="258"/>
      <c r="AJ102" s="258"/>
      <c r="AK102" s="258"/>
    </row>
    <row r="103" spans="3:37" x14ac:dyDescent="0.2">
      <c r="K103" s="259"/>
      <c r="L103" s="259"/>
      <c r="M103" s="259"/>
      <c r="N103" s="259"/>
      <c r="O103" s="259"/>
      <c r="AF103" s="258"/>
      <c r="AG103" s="258"/>
      <c r="AH103" s="258"/>
      <c r="AI103" s="258"/>
      <c r="AJ103" s="258"/>
      <c r="AK103" s="258"/>
    </row>
    <row r="104" spans="3:37" x14ac:dyDescent="0.2">
      <c r="K104" s="259"/>
      <c r="L104" s="259"/>
      <c r="M104" s="259"/>
      <c r="N104" s="259"/>
      <c r="O104" s="259"/>
      <c r="AF104" s="258"/>
      <c r="AG104" s="258"/>
      <c r="AH104" s="258"/>
      <c r="AI104" s="258"/>
      <c r="AJ104" s="258"/>
      <c r="AK104" s="258"/>
    </row>
    <row r="105" spans="3:37" x14ac:dyDescent="0.2">
      <c r="K105" s="259"/>
      <c r="L105" s="259"/>
      <c r="M105" s="259"/>
      <c r="N105" s="259"/>
      <c r="O105" s="259"/>
      <c r="AF105" s="258"/>
      <c r="AG105" s="258"/>
      <c r="AH105" s="258"/>
      <c r="AI105" s="258"/>
      <c r="AJ105" s="258"/>
      <c r="AK105" s="258"/>
    </row>
    <row r="106" spans="3:37" x14ac:dyDescent="0.2">
      <c r="K106" s="259"/>
      <c r="L106" s="259"/>
      <c r="M106" s="259"/>
      <c r="N106" s="259"/>
      <c r="O106" s="259"/>
      <c r="AF106" s="258"/>
      <c r="AG106" s="258"/>
      <c r="AH106" s="258"/>
      <c r="AI106" s="258"/>
      <c r="AJ106" s="258"/>
      <c r="AK106" s="258"/>
    </row>
    <row r="107" spans="3:37" x14ac:dyDescent="0.2">
      <c r="K107" s="259"/>
      <c r="L107" s="259"/>
      <c r="M107" s="259"/>
      <c r="N107" s="259"/>
      <c r="O107" s="259"/>
      <c r="AF107" s="258"/>
      <c r="AG107" s="258"/>
      <c r="AH107" s="258"/>
      <c r="AI107" s="258"/>
      <c r="AJ107" s="258"/>
      <c r="AK107" s="258"/>
    </row>
    <row r="108" spans="3:37" x14ac:dyDescent="0.2">
      <c r="K108" s="259"/>
      <c r="L108" s="259"/>
      <c r="M108" s="259"/>
      <c r="N108" s="259"/>
      <c r="O108" s="259"/>
      <c r="AF108" s="258"/>
      <c r="AG108" s="258"/>
      <c r="AH108" s="258"/>
      <c r="AI108" s="258"/>
      <c r="AJ108" s="258"/>
      <c r="AK108" s="258"/>
    </row>
    <row r="109" spans="3:37" x14ac:dyDescent="0.2">
      <c r="K109" s="259"/>
      <c r="L109" s="259"/>
      <c r="M109" s="259"/>
      <c r="N109" s="259"/>
      <c r="O109" s="259"/>
      <c r="Q109" s="258"/>
      <c r="R109" s="258"/>
      <c r="S109" s="258"/>
      <c r="T109" s="258"/>
      <c r="U109" s="258"/>
      <c r="V109" s="258"/>
      <c r="W109" s="258"/>
      <c r="X109" s="258"/>
      <c r="Y109" s="258"/>
      <c r="Z109" s="258"/>
      <c r="AA109" s="258"/>
      <c r="AB109" s="258"/>
      <c r="AC109" s="258"/>
      <c r="AD109" s="258"/>
      <c r="AE109" s="258"/>
      <c r="AF109" s="258"/>
      <c r="AG109" s="258"/>
      <c r="AH109" s="258"/>
      <c r="AI109" s="258"/>
      <c r="AJ109" s="258"/>
      <c r="AK109" s="258"/>
    </row>
    <row r="110" spans="3:37" x14ac:dyDescent="0.2">
      <c r="K110" s="259"/>
      <c r="L110" s="259"/>
      <c r="M110" s="259"/>
      <c r="N110" s="259"/>
      <c r="O110" s="259"/>
      <c r="Q110" s="258"/>
      <c r="R110" s="258"/>
      <c r="S110" s="258"/>
      <c r="T110" s="258"/>
      <c r="U110" s="258"/>
      <c r="V110" s="258"/>
      <c r="W110" s="258"/>
      <c r="X110" s="258"/>
      <c r="Y110" s="258"/>
      <c r="Z110" s="258"/>
      <c r="AA110" s="258"/>
      <c r="AB110" s="258"/>
      <c r="AC110" s="258"/>
      <c r="AD110" s="258"/>
      <c r="AE110" s="258"/>
      <c r="AF110" s="258"/>
      <c r="AG110" s="258"/>
      <c r="AH110" s="258"/>
      <c r="AI110" s="258"/>
      <c r="AJ110" s="258"/>
      <c r="AK110" s="258"/>
    </row>
    <row r="111" spans="3:37" x14ac:dyDescent="0.2">
      <c r="K111" s="259"/>
      <c r="L111" s="259"/>
      <c r="M111" s="259"/>
      <c r="N111" s="259"/>
      <c r="O111" s="259"/>
      <c r="Q111" s="258"/>
      <c r="R111" s="258"/>
      <c r="S111" s="258"/>
      <c r="T111" s="258"/>
      <c r="U111" s="258"/>
      <c r="V111" s="258"/>
      <c r="W111" s="258"/>
      <c r="X111" s="258"/>
      <c r="Y111" s="258"/>
      <c r="Z111" s="258"/>
      <c r="AA111" s="258"/>
      <c r="AB111" s="258"/>
      <c r="AC111" s="258"/>
      <c r="AD111" s="258"/>
      <c r="AE111" s="258"/>
      <c r="AF111" s="258"/>
      <c r="AG111" s="258"/>
      <c r="AH111" s="258"/>
      <c r="AI111" s="258"/>
      <c r="AJ111" s="258"/>
      <c r="AK111" s="258"/>
    </row>
    <row r="112" spans="3:37" x14ac:dyDescent="0.2">
      <c r="K112" s="259"/>
      <c r="L112" s="259"/>
      <c r="M112" s="259"/>
      <c r="N112" s="259"/>
      <c r="O112" s="259"/>
      <c r="AF112" s="258"/>
      <c r="AG112" s="258"/>
      <c r="AH112" s="258"/>
      <c r="AI112" s="258"/>
      <c r="AJ112" s="258"/>
      <c r="AK112" s="258"/>
    </row>
    <row r="113" spans="11:37" x14ac:dyDescent="0.2">
      <c r="K113" s="259"/>
      <c r="L113" s="259"/>
      <c r="M113" s="259"/>
      <c r="N113" s="259"/>
      <c r="O113" s="259"/>
      <c r="P113" s="258"/>
      <c r="Q113" s="258"/>
      <c r="R113" s="258"/>
      <c r="S113" s="258"/>
      <c r="T113" s="258"/>
      <c r="U113" s="258"/>
      <c r="V113" s="258"/>
      <c r="W113" s="258"/>
      <c r="X113" s="258"/>
      <c r="Y113" s="258"/>
      <c r="Z113" s="258"/>
      <c r="AA113" s="258"/>
      <c r="AB113" s="258"/>
      <c r="AC113" s="258"/>
      <c r="AD113" s="258"/>
      <c r="AE113" s="258"/>
      <c r="AF113" s="258"/>
      <c r="AG113" s="258"/>
      <c r="AH113" s="258"/>
      <c r="AI113" s="258"/>
      <c r="AJ113" s="258"/>
      <c r="AK113" s="258"/>
    </row>
    <row r="114" spans="11:37" x14ac:dyDescent="0.2">
      <c r="K114" s="259"/>
      <c r="L114" s="259"/>
      <c r="M114" s="259"/>
      <c r="N114" s="259"/>
      <c r="O114" s="259"/>
      <c r="P114" s="258"/>
      <c r="Q114" s="258"/>
      <c r="R114" s="258"/>
      <c r="S114" s="258"/>
      <c r="T114" s="258"/>
      <c r="U114" s="258"/>
      <c r="V114" s="258"/>
      <c r="W114" s="258"/>
      <c r="X114" s="258"/>
      <c r="Y114" s="258"/>
      <c r="Z114" s="258"/>
      <c r="AA114" s="258"/>
      <c r="AB114" s="258"/>
      <c r="AC114" s="258"/>
      <c r="AD114" s="258"/>
      <c r="AE114" s="258"/>
      <c r="AF114" s="258"/>
      <c r="AG114" s="258"/>
      <c r="AH114" s="258"/>
      <c r="AI114" s="258"/>
      <c r="AJ114" s="258"/>
      <c r="AK114" s="258"/>
    </row>
    <row r="115" spans="11:37" x14ac:dyDescent="0.2">
      <c r="K115" s="259"/>
      <c r="L115" s="259"/>
      <c r="M115" s="259"/>
      <c r="N115" s="259"/>
      <c r="O115" s="259"/>
      <c r="AF115" s="258"/>
      <c r="AG115" s="258"/>
      <c r="AH115" s="258"/>
      <c r="AI115" s="258"/>
      <c r="AJ115" s="258"/>
      <c r="AK115" s="258"/>
    </row>
    <row r="116" spans="11:37" x14ac:dyDescent="0.2">
      <c r="K116" s="259"/>
      <c r="L116" s="259"/>
      <c r="M116" s="259"/>
      <c r="N116" s="259"/>
      <c r="O116" s="259"/>
      <c r="AF116" s="258"/>
      <c r="AG116" s="258"/>
      <c r="AH116" s="258"/>
      <c r="AI116" s="258"/>
      <c r="AJ116" s="258"/>
      <c r="AK116" s="258"/>
    </row>
    <row r="117" spans="11:37" x14ac:dyDescent="0.2">
      <c r="K117" s="259"/>
      <c r="L117" s="259"/>
      <c r="M117" s="259"/>
      <c r="N117" s="259"/>
      <c r="O117" s="259"/>
      <c r="AF117" s="258"/>
      <c r="AG117" s="258"/>
      <c r="AH117" s="258"/>
      <c r="AI117" s="258"/>
      <c r="AJ117" s="258"/>
      <c r="AK117" s="258"/>
    </row>
    <row r="118" spans="11:37" x14ac:dyDescent="0.2">
      <c r="K118" s="259"/>
      <c r="L118" s="259"/>
      <c r="M118" s="259"/>
      <c r="N118" s="259"/>
      <c r="O118" s="259"/>
      <c r="AF118" s="258"/>
      <c r="AG118" s="258"/>
      <c r="AH118" s="258"/>
      <c r="AI118" s="258"/>
      <c r="AJ118" s="258"/>
      <c r="AK118" s="258"/>
    </row>
    <row r="119" spans="11:37" x14ac:dyDescent="0.2">
      <c r="K119" s="259"/>
      <c r="L119" s="259"/>
      <c r="M119" s="259"/>
      <c r="N119" s="259"/>
      <c r="O119" s="259"/>
      <c r="AF119" s="258"/>
      <c r="AG119" s="258"/>
      <c r="AH119" s="258"/>
      <c r="AI119" s="258"/>
      <c r="AJ119" s="258"/>
      <c r="AK119" s="258"/>
    </row>
    <row r="120" spans="11:37" x14ac:dyDescent="0.2">
      <c r="K120" s="259"/>
      <c r="L120" s="259"/>
      <c r="M120" s="259"/>
      <c r="N120" s="259"/>
      <c r="O120" s="259"/>
      <c r="AF120" s="258"/>
      <c r="AG120" s="258"/>
      <c r="AH120" s="258"/>
      <c r="AI120" s="258"/>
      <c r="AJ120" s="258"/>
      <c r="AK120" s="258"/>
    </row>
    <row r="121" spans="11:37" x14ac:dyDescent="0.2">
      <c r="K121" s="259"/>
      <c r="L121" s="259"/>
      <c r="M121" s="259"/>
      <c r="N121" s="259"/>
      <c r="O121" s="259"/>
      <c r="AF121" s="258"/>
      <c r="AG121" s="258"/>
      <c r="AH121" s="258"/>
      <c r="AI121" s="258"/>
      <c r="AJ121" s="258"/>
      <c r="AK121" s="258"/>
    </row>
    <row r="123" spans="11:37" x14ac:dyDescent="0.2">
      <c r="K123" s="259"/>
      <c r="L123" s="259"/>
      <c r="M123" s="259"/>
      <c r="N123" s="259"/>
      <c r="O123" s="259"/>
      <c r="AF123" s="258"/>
      <c r="AG123" s="258"/>
      <c r="AH123" s="258"/>
      <c r="AI123" s="258"/>
      <c r="AJ123" s="258"/>
      <c r="AK123" s="258"/>
    </row>
    <row r="124" spans="11:37" x14ac:dyDescent="0.2">
      <c r="K124" s="259"/>
      <c r="L124" s="259"/>
      <c r="M124" s="259"/>
      <c r="N124" s="259"/>
      <c r="O124" s="259"/>
      <c r="AF124" s="258"/>
      <c r="AG124" s="258"/>
      <c r="AH124" s="258"/>
      <c r="AI124" s="258"/>
      <c r="AJ124" s="258"/>
      <c r="AK124" s="258"/>
    </row>
    <row r="128" spans="11:37" x14ac:dyDescent="0.2">
      <c r="K128" s="259"/>
      <c r="L128" s="259"/>
      <c r="M128" s="259"/>
      <c r="N128" s="259"/>
      <c r="O128" s="259"/>
      <c r="AF128" s="258"/>
      <c r="AG128" s="258"/>
      <c r="AH128" s="258"/>
      <c r="AI128" s="258"/>
      <c r="AJ128" s="258"/>
      <c r="AK128" s="258"/>
    </row>
    <row r="129" spans="11:37" x14ac:dyDescent="0.2">
      <c r="K129" s="259"/>
      <c r="L129" s="259"/>
      <c r="M129" s="259"/>
      <c r="N129" s="259"/>
      <c r="O129" s="259"/>
      <c r="AF129" s="258"/>
      <c r="AG129" s="258"/>
      <c r="AH129" s="258"/>
      <c r="AI129" s="258"/>
      <c r="AJ129" s="258"/>
      <c r="AK129" s="258"/>
    </row>
    <row r="131" spans="11:37" x14ac:dyDescent="0.2">
      <c r="K131" s="259"/>
      <c r="L131" s="259"/>
      <c r="M131" s="259"/>
      <c r="N131" s="259"/>
      <c r="O131" s="259"/>
      <c r="AF131" s="258"/>
      <c r="AG131" s="258"/>
      <c r="AH131" s="258"/>
      <c r="AI131" s="258"/>
      <c r="AJ131" s="258"/>
      <c r="AK131" s="258"/>
    </row>
    <row r="132" spans="11:37" x14ac:dyDescent="0.2">
      <c r="K132" s="259"/>
      <c r="L132" s="259"/>
      <c r="M132" s="259"/>
      <c r="N132" s="259"/>
      <c r="O132" s="259"/>
      <c r="AF132" s="258"/>
      <c r="AG132" s="258"/>
      <c r="AH132" s="258"/>
      <c r="AI132" s="258"/>
      <c r="AJ132" s="258"/>
      <c r="AK132" s="258"/>
    </row>
    <row r="133" spans="11:37" x14ac:dyDescent="0.2">
      <c r="K133" s="259"/>
      <c r="L133" s="259"/>
      <c r="M133" s="259"/>
      <c r="N133" s="259"/>
      <c r="O133" s="259"/>
      <c r="AF133" s="258"/>
      <c r="AG133" s="258"/>
      <c r="AH133" s="258"/>
      <c r="AI133" s="258"/>
      <c r="AJ133" s="258"/>
      <c r="AK133" s="258"/>
    </row>
    <row r="134" spans="11:37" x14ac:dyDescent="0.2">
      <c r="K134" s="259"/>
      <c r="L134" s="259"/>
      <c r="M134" s="259"/>
      <c r="N134" s="259"/>
      <c r="O134" s="259"/>
      <c r="AF134" s="258"/>
      <c r="AG134" s="258"/>
      <c r="AH134" s="258"/>
      <c r="AI134" s="258"/>
      <c r="AJ134" s="258"/>
      <c r="AK134" s="258"/>
    </row>
    <row r="135" spans="11:37" x14ac:dyDescent="0.2">
      <c r="K135" s="259"/>
      <c r="L135" s="259"/>
      <c r="M135" s="259"/>
      <c r="N135" s="259"/>
      <c r="O135" s="259"/>
      <c r="AF135" s="258"/>
      <c r="AG135" s="258"/>
      <c r="AH135" s="258"/>
      <c r="AI135" s="258"/>
      <c r="AJ135" s="258"/>
      <c r="AK135" s="258"/>
    </row>
    <row r="136" spans="11:37" x14ac:dyDescent="0.2">
      <c r="K136" s="259"/>
      <c r="L136" s="259"/>
      <c r="M136" s="259"/>
      <c r="N136" s="259"/>
      <c r="O136" s="259"/>
      <c r="AH136" s="258"/>
      <c r="AI136" s="258"/>
      <c r="AJ136" s="258"/>
      <c r="AK136" s="258"/>
    </row>
    <row r="137" spans="11:37" x14ac:dyDescent="0.2">
      <c r="K137" s="259"/>
      <c r="L137" s="259"/>
      <c r="M137" s="259"/>
      <c r="N137" s="259"/>
      <c r="O137" s="259"/>
      <c r="AF137" s="258"/>
      <c r="AG137" s="258"/>
      <c r="AH137" s="258"/>
      <c r="AI137" s="258"/>
      <c r="AJ137" s="258"/>
      <c r="AK137" s="258"/>
    </row>
    <row r="138" spans="11:37" x14ac:dyDescent="0.2">
      <c r="K138" s="259"/>
      <c r="L138" s="259"/>
      <c r="M138" s="259"/>
      <c r="N138" s="259"/>
      <c r="O138" s="259"/>
      <c r="AF138" s="258"/>
      <c r="AG138" s="258"/>
      <c r="AH138" s="258"/>
      <c r="AI138" s="258"/>
      <c r="AJ138" s="258"/>
      <c r="AK138" s="258"/>
    </row>
    <row r="139" spans="11:37" x14ac:dyDescent="0.2">
      <c r="K139" s="259"/>
      <c r="L139" s="259"/>
      <c r="M139" s="259"/>
      <c r="N139" s="259"/>
      <c r="O139" s="259"/>
      <c r="AF139" s="258"/>
      <c r="AG139" s="258"/>
      <c r="AH139" s="258"/>
      <c r="AI139" s="258"/>
      <c r="AJ139" s="258"/>
      <c r="AK139" s="258"/>
    </row>
    <row r="140" spans="11:37" x14ac:dyDescent="0.2">
      <c r="K140" s="259"/>
      <c r="L140" s="259"/>
      <c r="M140" s="259"/>
      <c r="N140" s="259"/>
      <c r="O140" s="259"/>
      <c r="AF140" s="258"/>
      <c r="AG140" s="258"/>
      <c r="AH140" s="258"/>
      <c r="AI140" s="258"/>
      <c r="AJ140" s="258"/>
      <c r="AK140" s="258"/>
    </row>
    <row r="141" spans="11:37" x14ac:dyDescent="0.2">
      <c r="K141" s="259"/>
      <c r="L141" s="259"/>
      <c r="M141" s="259"/>
      <c r="N141" s="259"/>
      <c r="O141" s="259"/>
      <c r="AF141" s="258"/>
      <c r="AG141" s="258"/>
      <c r="AH141" s="258"/>
      <c r="AI141" s="258"/>
      <c r="AJ141" s="258"/>
      <c r="AK141" s="258"/>
    </row>
    <row r="142" spans="11:37" x14ac:dyDescent="0.2">
      <c r="K142" s="259"/>
      <c r="L142" s="259"/>
      <c r="M142" s="259"/>
      <c r="N142" s="259"/>
      <c r="O142" s="259"/>
      <c r="AF142" s="258"/>
      <c r="AG142" s="258"/>
      <c r="AH142" s="258"/>
      <c r="AI142" s="258"/>
      <c r="AJ142" s="258"/>
      <c r="AK142" s="258"/>
    </row>
    <row r="143" spans="11:37" x14ac:dyDescent="0.2">
      <c r="K143" s="259"/>
      <c r="L143" s="259"/>
      <c r="M143" s="259"/>
      <c r="N143" s="259"/>
      <c r="O143" s="259"/>
      <c r="AF143" s="258"/>
      <c r="AG143" s="258"/>
      <c r="AH143" s="258"/>
      <c r="AI143" s="258"/>
      <c r="AJ143" s="258"/>
      <c r="AK143" s="258"/>
    </row>
    <row r="144" spans="11:37" x14ac:dyDescent="0.2">
      <c r="K144" s="259"/>
      <c r="L144" s="259"/>
      <c r="M144" s="259"/>
      <c r="N144" s="259"/>
      <c r="O144" s="259"/>
      <c r="AF144" s="258"/>
      <c r="AG144" s="258"/>
      <c r="AH144" s="258"/>
      <c r="AI144" s="258"/>
      <c r="AJ144" s="258"/>
      <c r="AK144" s="258"/>
    </row>
    <row r="145" spans="6:37" x14ac:dyDescent="0.2">
      <c r="K145" s="259"/>
      <c r="L145" s="259"/>
      <c r="M145" s="259"/>
      <c r="N145" s="259"/>
      <c r="O145" s="259"/>
      <c r="AF145" s="258"/>
      <c r="AG145" s="258"/>
      <c r="AH145" s="258"/>
      <c r="AI145" s="258"/>
      <c r="AJ145" s="258"/>
      <c r="AK145" s="258"/>
    </row>
    <row r="146" spans="6:37" x14ac:dyDescent="0.2">
      <c r="K146" s="259"/>
      <c r="L146" s="259"/>
      <c r="M146" s="259"/>
      <c r="N146" s="259"/>
      <c r="O146" s="259"/>
      <c r="AF146" s="258"/>
      <c r="AG146" s="258"/>
      <c r="AH146" s="258"/>
      <c r="AI146" s="258"/>
      <c r="AJ146" s="258"/>
      <c r="AK146" s="258"/>
    </row>
    <row r="147" spans="6:37" x14ac:dyDescent="0.2">
      <c r="K147" s="259"/>
      <c r="L147" s="259"/>
      <c r="M147" s="259"/>
      <c r="N147" s="259"/>
      <c r="O147" s="259"/>
      <c r="AF147" s="258"/>
      <c r="AG147" s="258"/>
      <c r="AH147" s="258"/>
      <c r="AI147" s="258"/>
      <c r="AJ147" s="258"/>
      <c r="AK147" s="258"/>
    </row>
    <row r="148" spans="6:37" x14ac:dyDescent="0.2">
      <c r="K148" s="259"/>
      <c r="L148" s="259"/>
      <c r="M148" s="259"/>
      <c r="N148" s="259"/>
      <c r="O148" s="259"/>
      <c r="AF148" s="258"/>
      <c r="AG148" s="258"/>
      <c r="AH148" s="258"/>
      <c r="AI148" s="258"/>
      <c r="AJ148" s="258"/>
      <c r="AK148" s="258"/>
    </row>
    <row r="149" spans="6:37" x14ac:dyDescent="0.2">
      <c r="K149" s="259"/>
      <c r="L149" s="259"/>
      <c r="M149" s="259"/>
      <c r="N149" s="259"/>
      <c r="O149" s="259"/>
      <c r="AF149" s="258"/>
      <c r="AG149" s="258"/>
      <c r="AH149" s="258"/>
      <c r="AI149" s="258"/>
      <c r="AJ149" s="258"/>
      <c r="AK149" s="258"/>
    </row>
    <row r="150" spans="6:37" x14ac:dyDescent="0.2">
      <c r="K150" s="259"/>
      <c r="L150" s="259"/>
      <c r="M150" s="259"/>
      <c r="N150" s="259"/>
      <c r="O150" s="259"/>
      <c r="AF150" s="258"/>
      <c r="AG150" s="258"/>
      <c r="AH150" s="258"/>
      <c r="AI150" s="258"/>
      <c r="AJ150" s="258"/>
      <c r="AK150" s="258"/>
    </row>
    <row r="151" spans="6:37" x14ac:dyDescent="0.2">
      <c r="K151" s="259"/>
      <c r="L151" s="259"/>
      <c r="M151" s="259"/>
      <c r="N151" s="259"/>
      <c r="O151" s="259"/>
      <c r="AF151" s="258"/>
      <c r="AG151" s="258"/>
      <c r="AH151" s="258"/>
      <c r="AI151" s="258"/>
      <c r="AJ151" s="258"/>
      <c r="AK151" s="258"/>
    </row>
    <row r="152" spans="6:37" x14ac:dyDescent="0.2">
      <c r="K152" s="259"/>
      <c r="L152" s="259"/>
      <c r="M152" s="259"/>
      <c r="N152" s="259"/>
      <c r="O152" s="259"/>
      <c r="AF152" s="258"/>
      <c r="AG152" s="258"/>
      <c r="AH152" s="258"/>
      <c r="AI152" s="258"/>
      <c r="AJ152" s="258"/>
      <c r="AK152" s="258"/>
    </row>
    <row r="153" spans="6:37" x14ac:dyDescent="0.2">
      <c r="K153" s="259"/>
      <c r="L153" s="259"/>
      <c r="M153" s="259"/>
      <c r="N153" s="259"/>
      <c r="O153" s="259"/>
      <c r="AF153" s="258"/>
      <c r="AG153" s="258"/>
      <c r="AH153" s="258"/>
      <c r="AI153" s="258"/>
      <c r="AJ153" s="258"/>
      <c r="AK153" s="258"/>
    </row>
    <row r="155" spans="6:37" x14ac:dyDescent="0.2">
      <c r="K155" s="259"/>
      <c r="L155" s="259"/>
      <c r="M155" s="259"/>
      <c r="N155" s="259"/>
      <c r="O155" s="259"/>
      <c r="AF155" s="258"/>
      <c r="AG155" s="258"/>
      <c r="AH155" s="258"/>
      <c r="AI155" s="258"/>
      <c r="AJ155" s="258"/>
      <c r="AK155" s="258"/>
    </row>
    <row r="156" spans="6:37" x14ac:dyDescent="0.2">
      <c r="K156" s="259"/>
      <c r="L156" s="259"/>
      <c r="M156" s="259"/>
      <c r="N156" s="259"/>
      <c r="O156" s="259"/>
      <c r="AF156" s="258"/>
      <c r="AG156" s="258"/>
      <c r="AH156" s="258"/>
      <c r="AI156" s="258"/>
      <c r="AJ156" s="258"/>
      <c r="AK156" s="258"/>
    </row>
    <row r="157" spans="6:37" x14ac:dyDescent="0.2">
      <c r="K157" s="259"/>
      <c r="L157" s="259"/>
      <c r="M157" s="259"/>
      <c r="N157" s="259"/>
      <c r="O157" s="259"/>
      <c r="AF157" s="258"/>
      <c r="AG157" s="258"/>
      <c r="AH157" s="258"/>
      <c r="AI157" s="258"/>
      <c r="AJ157" s="258"/>
      <c r="AK157" s="258"/>
    </row>
    <row r="158" spans="6:37" x14ac:dyDescent="0.2">
      <c r="K158" s="259"/>
      <c r="L158" s="259"/>
      <c r="M158" s="259"/>
      <c r="N158" s="259"/>
      <c r="O158" s="259"/>
      <c r="AF158" s="258"/>
      <c r="AG158" s="258"/>
      <c r="AH158" s="258"/>
      <c r="AI158" s="258"/>
      <c r="AJ158" s="258"/>
      <c r="AK158" s="258"/>
    </row>
    <row r="160" spans="6:37" x14ac:dyDescent="0.2">
      <c r="F160" s="280"/>
      <c r="K160" s="259"/>
      <c r="L160" s="259"/>
      <c r="M160" s="259"/>
      <c r="N160" s="259"/>
      <c r="O160" s="259"/>
      <c r="AF160" s="258"/>
      <c r="AG160" s="258"/>
      <c r="AH160" s="258"/>
      <c r="AI160" s="258"/>
      <c r="AJ160" s="258"/>
      <c r="AK160" s="258"/>
    </row>
    <row r="161" spans="6:37" x14ac:dyDescent="0.2">
      <c r="F161" s="280"/>
      <c r="K161" s="259"/>
      <c r="L161" s="259"/>
      <c r="M161" s="259"/>
      <c r="N161" s="259"/>
      <c r="O161" s="259"/>
      <c r="AF161" s="258"/>
      <c r="AG161" s="258"/>
      <c r="AH161" s="258"/>
      <c r="AI161" s="258"/>
      <c r="AJ161" s="258"/>
      <c r="AK161" s="258"/>
    </row>
    <row r="162" spans="6:37" x14ac:dyDescent="0.2">
      <c r="K162" s="259"/>
      <c r="L162" s="259"/>
      <c r="M162" s="259"/>
      <c r="N162" s="259"/>
      <c r="O162" s="259"/>
      <c r="AF162" s="258"/>
      <c r="AG162" s="258"/>
      <c r="AH162" s="258"/>
      <c r="AI162" s="258"/>
      <c r="AJ162" s="258"/>
      <c r="AK162" s="258"/>
    </row>
    <row r="163" spans="6:37" x14ac:dyDescent="0.2">
      <c r="K163" s="259"/>
      <c r="L163" s="259"/>
      <c r="M163" s="259"/>
      <c r="N163" s="259"/>
      <c r="O163" s="259"/>
      <c r="AF163" s="258"/>
      <c r="AG163" s="258"/>
      <c r="AH163" s="258"/>
      <c r="AI163" s="258"/>
      <c r="AJ163" s="258"/>
      <c r="AK163" s="258"/>
    </row>
    <row r="164" spans="6:37" x14ac:dyDescent="0.2">
      <c r="K164" s="259"/>
      <c r="L164" s="259"/>
      <c r="M164" s="259"/>
      <c r="N164" s="259"/>
      <c r="O164" s="259"/>
      <c r="AF164" s="258"/>
      <c r="AG164" s="258"/>
      <c r="AH164" s="258"/>
      <c r="AI164" s="258"/>
      <c r="AJ164" s="258"/>
      <c r="AK164" s="258"/>
    </row>
    <row r="165" spans="6:37" x14ac:dyDescent="0.2">
      <c r="K165" s="259"/>
      <c r="L165" s="259"/>
      <c r="M165" s="259"/>
      <c r="N165" s="259"/>
      <c r="O165" s="259"/>
      <c r="AF165" s="258"/>
      <c r="AG165" s="258"/>
      <c r="AH165" s="258"/>
      <c r="AI165" s="258"/>
      <c r="AJ165" s="258"/>
      <c r="AK165" s="258"/>
    </row>
    <row r="166" spans="6:37" x14ac:dyDescent="0.2">
      <c r="K166" s="259"/>
      <c r="L166" s="259"/>
      <c r="M166" s="259"/>
      <c r="N166" s="259"/>
      <c r="O166" s="259"/>
      <c r="AF166" s="258"/>
      <c r="AG166" s="258"/>
      <c r="AH166" s="258"/>
      <c r="AI166" s="258"/>
      <c r="AJ166" s="258"/>
      <c r="AK166" s="258"/>
    </row>
    <row r="167" spans="6:37" x14ac:dyDescent="0.2">
      <c r="K167" s="259"/>
      <c r="L167" s="259"/>
      <c r="M167" s="259"/>
      <c r="N167" s="259"/>
      <c r="O167" s="259"/>
      <c r="AF167" s="258"/>
      <c r="AG167" s="258"/>
      <c r="AH167" s="258"/>
      <c r="AI167" s="258"/>
      <c r="AJ167" s="258"/>
      <c r="AK167" s="258"/>
    </row>
    <row r="168" spans="6:37" x14ac:dyDescent="0.2">
      <c r="K168" s="259"/>
      <c r="L168" s="259"/>
      <c r="M168" s="259"/>
      <c r="N168" s="259"/>
      <c r="O168" s="259"/>
      <c r="AF168" s="258"/>
      <c r="AG168" s="258"/>
      <c r="AH168" s="258"/>
      <c r="AI168" s="258"/>
      <c r="AJ168" s="258"/>
      <c r="AK168" s="258"/>
    </row>
    <row r="169" spans="6:37" x14ac:dyDescent="0.2">
      <c r="K169" s="259"/>
      <c r="L169" s="259"/>
      <c r="M169" s="259"/>
      <c r="N169" s="259"/>
      <c r="O169" s="259"/>
      <c r="AF169" s="258"/>
      <c r="AG169" s="258"/>
      <c r="AH169" s="258"/>
      <c r="AI169" s="258"/>
      <c r="AJ169" s="258"/>
      <c r="AK169" s="258"/>
    </row>
    <row r="170" spans="6:37" x14ac:dyDescent="0.2">
      <c r="K170" s="259"/>
      <c r="L170" s="259"/>
      <c r="M170" s="259"/>
      <c r="N170" s="259"/>
      <c r="O170" s="259"/>
      <c r="AF170" s="258"/>
      <c r="AG170" s="258"/>
      <c r="AH170" s="258"/>
      <c r="AI170" s="258"/>
      <c r="AJ170" s="258"/>
      <c r="AK170" s="258"/>
    </row>
    <row r="171" spans="6:37" x14ac:dyDescent="0.2">
      <c r="K171" s="259"/>
      <c r="L171" s="259"/>
      <c r="M171" s="259"/>
      <c r="N171" s="259"/>
      <c r="O171" s="259"/>
      <c r="AF171" s="258"/>
      <c r="AG171" s="258"/>
      <c r="AH171" s="258"/>
      <c r="AI171" s="258"/>
      <c r="AJ171" s="258"/>
      <c r="AK171" s="258"/>
    </row>
    <row r="172" spans="6:37" x14ac:dyDescent="0.2">
      <c r="K172" s="259"/>
      <c r="L172" s="259"/>
      <c r="M172" s="259"/>
      <c r="N172" s="259"/>
      <c r="O172" s="259"/>
      <c r="AF172" s="258"/>
      <c r="AG172" s="258"/>
      <c r="AH172" s="258"/>
      <c r="AI172" s="258"/>
      <c r="AJ172" s="258"/>
      <c r="AK172" s="258"/>
    </row>
    <row r="173" spans="6:37" x14ac:dyDescent="0.2">
      <c r="K173" s="259"/>
      <c r="L173" s="259"/>
      <c r="M173" s="259"/>
      <c r="N173" s="259"/>
      <c r="O173" s="259"/>
      <c r="AF173" s="258"/>
      <c r="AG173" s="258"/>
      <c r="AH173" s="258"/>
      <c r="AI173" s="258"/>
      <c r="AJ173" s="258"/>
      <c r="AK173" s="258"/>
    </row>
    <row r="174" spans="6:37" x14ac:dyDescent="0.2">
      <c r="K174" s="259"/>
      <c r="L174" s="259"/>
      <c r="M174" s="259"/>
      <c r="N174" s="259"/>
      <c r="O174" s="259"/>
      <c r="AF174" s="258"/>
      <c r="AG174" s="258"/>
      <c r="AH174" s="258"/>
      <c r="AI174" s="258"/>
      <c r="AJ174" s="258"/>
      <c r="AK174" s="258"/>
    </row>
    <row r="175" spans="6:37" x14ac:dyDescent="0.2">
      <c r="K175" s="259"/>
      <c r="L175" s="259"/>
      <c r="M175" s="259"/>
      <c r="N175" s="259"/>
      <c r="O175" s="259"/>
      <c r="AF175" s="258"/>
      <c r="AG175" s="258"/>
      <c r="AH175" s="258"/>
      <c r="AI175" s="258"/>
      <c r="AJ175" s="258"/>
      <c r="AK175" s="258"/>
    </row>
    <row r="176" spans="6:37" x14ac:dyDescent="0.2">
      <c r="K176" s="259"/>
      <c r="L176" s="259"/>
      <c r="M176" s="259"/>
      <c r="N176" s="259"/>
      <c r="O176" s="259"/>
      <c r="AF176" s="258"/>
      <c r="AG176" s="258"/>
      <c r="AH176" s="258"/>
      <c r="AI176" s="258"/>
      <c r="AJ176" s="258"/>
      <c r="AK176" s="258"/>
    </row>
    <row r="177" spans="11:37" x14ac:dyDescent="0.2">
      <c r="K177" s="259"/>
      <c r="L177" s="259"/>
      <c r="M177" s="259"/>
      <c r="N177" s="259"/>
      <c r="O177" s="259"/>
      <c r="AF177" s="258"/>
      <c r="AG177" s="258"/>
      <c r="AH177" s="258"/>
      <c r="AI177" s="258"/>
      <c r="AJ177" s="258"/>
      <c r="AK177" s="258"/>
    </row>
    <row r="178" spans="11:37" x14ac:dyDescent="0.2">
      <c r="K178" s="259"/>
      <c r="L178" s="259"/>
      <c r="M178" s="259"/>
      <c r="N178" s="259"/>
      <c r="O178" s="259"/>
      <c r="AF178" s="258"/>
      <c r="AG178" s="258"/>
      <c r="AH178" s="258"/>
      <c r="AI178" s="258"/>
      <c r="AJ178" s="258"/>
      <c r="AK178" s="258"/>
    </row>
    <row r="179" spans="11:37" x14ac:dyDescent="0.2">
      <c r="K179" s="259"/>
      <c r="L179" s="259"/>
      <c r="M179" s="259"/>
      <c r="N179" s="259"/>
      <c r="O179" s="259"/>
      <c r="AF179" s="258"/>
      <c r="AG179" s="258"/>
      <c r="AH179" s="258"/>
      <c r="AI179" s="258"/>
      <c r="AJ179" s="258"/>
      <c r="AK179" s="258"/>
    </row>
    <row r="180" spans="11:37" x14ac:dyDescent="0.2">
      <c r="K180" s="259"/>
      <c r="L180" s="259"/>
      <c r="M180" s="259"/>
      <c r="N180" s="259"/>
      <c r="O180" s="259"/>
      <c r="AF180" s="258"/>
      <c r="AG180" s="258"/>
      <c r="AH180" s="258"/>
      <c r="AI180" s="258"/>
      <c r="AJ180" s="258"/>
      <c r="AK180" s="258"/>
    </row>
    <row r="181" spans="11:37" x14ac:dyDescent="0.2">
      <c r="K181" s="259"/>
      <c r="L181" s="259"/>
      <c r="M181" s="259"/>
      <c r="N181" s="259"/>
      <c r="O181" s="259"/>
      <c r="AF181" s="258"/>
      <c r="AG181" s="258"/>
      <c r="AH181" s="258"/>
      <c r="AI181" s="258"/>
      <c r="AJ181" s="258"/>
      <c r="AK181" s="258"/>
    </row>
    <row r="182" spans="11:37" x14ac:dyDescent="0.2">
      <c r="K182" s="259"/>
      <c r="L182" s="259"/>
      <c r="M182" s="259"/>
      <c r="N182" s="259"/>
      <c r="O182" s="259"/>
      <c r="AF182" s="258"/>
      <c r="AG182" s="258"/>
      <c r="AH182" s="258"/>
      <c r="AI182" s="258"/>
      <c r="AJ182" s="258"/>
      <c r="AK182" s="258"/>
    </row>
    <row r="255" spans="29:29" x14ac:dyDescent="0.2">
      <c r="AC255" s="103" t="s">
        <v>57</v>
      </c>
    </row>
    <row r="256" spans="29:29" x14ac:dyDescent="0.2">
      <c r="AC256" s="103" t="s">
        <v>47</v>
      </c>
    </row>
    <row r="305" spans="5:7" hidden="1" x14ac:dyDescent="0.2"/>
    <row r="306" spans="5:7" hidden="1" x14ac:dyDescent="0.2">
      <c r="E306" s="134" t="s">
        <v>164</v>
      </c>
      <c r="F306" s="117"/>
      <c r="G306" s="115" t="s">
        <v>165</v>
      </c>
    </row>
    <row r="307" spans="5:7" ht="114" hidden="1" x14ac:dyDescent="0.2">
      <c r="E307" s="122" t="s">
        <v>60</v>
      </c>
      <c r="F307" s="118"/>
      <c r="G307" s="107" t="s">
        <v>70</v>
      </c>
    </row>
    <row r="308" spans="5:7" ht="85.5" hidden="1" x14ac:dyDescent="0.2">
      <c r="E308" s="122" t="s">
        <v>61</v>
      </c>
      <c r="F308" s="118"/>
      <c r="G308" s="107" t="s">
        <v>71</v>
      </c>
    </row>
    <row r="309" spans="5:7" ht="156.75" hidden="1" x14ac:dyDescent="0.2">
      <c r="E309" s="131" t="s">
        <v>62</v>
      </c>
      <c r="F309" s="130"/>
      <c r="G309" s="107" t="s">
        <v>72</v>
      </c>
    </row>
    <row r="310" spans="5:7" ht="213.75" hidden="1" x14ac:dyDescent="0.2">
      <c r="E310" s="131" t="s">
        <v>46</v>
      </c>
      <c r="F310" s="130"/>
      <c r="G310" s="107" t="s">
        <v>73</v>
      </c>
    </row>
    <row r="311" spans="5:7" ht="57" hidden="1" x14ac:dyDescent="0.2">
      <c r="E311" s="131" t="s">
        <v>63</v>
      </c>
      <c r="F311" s="130"/>
      <c r="G311" s="107" t="s">
        <v>74</v>
      </c>
    </row>
    <row r="312" spans="5:7" ht="171" hidden="1" x14ac:dyDescent="0.2">
      <c r="E312" s="131" t="s">
        <v>64</v>
      </c>
      <c r="F312" s="130"/>
      <c r="G312" s="107" t="s">
        <v>75</v>
      </c>
    </row>
    <row r="313" spans="5:7" ht="85.5" hidden="1" x14ac:dyDescent="0.2">
      <c r="E313" s="131" t="s">
        <v>65</v>
      </c>
      <c r="F313" s="130"/>
      <c r="G313" s="107" t="s">
        <v>76</v>
      </c>
    </row>
    <row r="314" spans="5:7" ht="99.75" hidden="1" x14ac:dyDescent="0.2">
      <c r="E314" s="131" t="s">
        <v>66</v>
      </c>
      <c r="F314" s="130"/>
      <c r="G314" s="107" t="s">
        <v>77</v>
      </c>
    </row>
    <row r="315" spans="5:7" ht="128.25" hidden="1" x14ac:dyDescent="0.2">
      <c r="E315" s="131" t="s">
        <v>67</v>
      </c>
      <c r="F315" s="130"/>
      <c r="G315" s="107" t="s">
        <v>78</v>
      </c>
    </row>
    <row r="316" spans="5:7" ht="171" hidden="1" x14ac:dyDescent="0.2">
      <c r="E316" s="131" t="s">
        <v>68</v>
      </c>
      <c r="F316" s="130"/>
      <c r="G316" s="107" t="s">
        <v>79</v>
      </c>
    </row>
    <row r="317" spans="5:7" ht="228" hidden="1" x14ac:dyDescent="0.2">
      <c r="E317" s="131" t="s">
        <v>44</v>
      </c>
      <c r="F317" s="130"/>
      <c r="G317" s="107" t="s">
        <v>80</v>
      </c>
    </row>
    <row r="318" spans="5:7" ht="128.25" hidden="1" x14ac:dyDescent="0.2">
      <c r="E318" s="131" t="s">
        <v>69</v>
      </c>
      <c r="F318" s="130"/>
      <c r="G318" s="107" t="s">
        <v>81</v>
      </c>
    </row>
    <row r="319" spans="5:7" ht="128.25" hidden="1" x14ac:dyDescent="0.2">
      <c r="E319" s="131" t="s">
        <v>45</v>
      </c>
      <c r="F319" s="130"/>
      <c r="G319" s="107" t="s">
        <v>82</v>
      </c>
    </row>
  </sheetData>
  <sheetProtection formatCells="0" formatColumns="0" formatRows="0" insertColumns="0" insertRows="0" deleteColumns="0" deleteRows="0"/>
  <autoFilter ref="A8:AT21"/>
  <mergeCells count="840">
    <mergeCell ref="AI180:AI182"/>
    <mergeCell ref="AK174:AK176"/>
    <mergeCell ref="AI145:AI147"/>
    <mergeCell ref="AI151:AI153"/>
    <mergeCell ref="AG148:AG150"/>
    <mergeCell ref="AG160:AG161"/>
    <mergeCell ref="AH160:AH161"/>
    <mergeCell ref="AI174:AI176"/>
    <mergeCell ref="AF162:AF164"/>
    <mergeCell ref="AJ180:AJ182"/>
    <mergeCell ref="AJ171:AJ173"/>
    <mergeCell ref="AK171:AK173"/>
    <mergeCell ref="AG162:AG164"/>
    <mergeCell ref="AI168:AI170"/>
    <mergeCell ref="AF168:AF170"/>
    <mergeCell ref="AF174:AF176"/>
    <mergeCell ref="AJ151:AJ153"/>
    <mergeCell ref="AF151:AF153"/>
    <mergeCell ref="AG151:AG153"/>
    <mergeCell ref="AG157:AG158"/>
    <mergeCell ref="AF157:AF158"/>
    <mergeCell ref="AI157:AI158"/>
    <mergeCell ref="AJ157:AJ158"/>
    <mergeCell ref="AK162:AK164"/>
    <mergeCell ref="AQ1:AT1"/>
    <mergeCell ref="AQ2:AT2"/>
    <mergeCell ref="AQ3:AT3"/>
    <mergeCell ref="AJ32:AJ34"/>
    <mergeCell ref="AK32:AK34"/>
    <mergeCell ref="AK24:AK25"/>
    <mergeCell ref="AJ24:AJ25"/>
    <mergeCell ref="AH24:AH25"/>
    <mergeCell ref="AF24:AF25"/>
    <mergeCell ref="D1:AP3"/>
    <mergeCell ref="AM17:AM18"/>
    <mergeCell ref="AL15:AL16"/>
    <mergeCell ref="AM12:AM14"/>
    <mergeCell ref="AQ15:AQ16"/>
    <mergeCell ref="F31:F32"/>
    <mergeCell ref="L24:L26"/>
    <mergeCell ref="O24:O26"/>
    <mergeCell ref="AJ9:AJ11"/>
    <mergeCell ref="AM5:AT6"/>
    <mergeCell ref="L15:L16"/>
    <mergeCell ref="AL17:AL18"/>
    <mergeCell ref="AI15:AI16"/>
    <mergeCell ref="AI31:AI32"/>
    <mergeCell ref="AH12:AH14"/>
    <mergeCell ref="AE28:AE29"/>
    <mergeCell ref="K25:K26"/>
    <mergeCell ref="R53:R54"/>
    <mergeCell ref="AB53:AB54"/>
    <mergeCell ref="AB28:AB29"/>
    <mergeCell ref="AC28:AC29"/>
    <mergeCell ref="AC44:AC46"/>
    <mergeCell ref="AD44:AD46"/>
    <mergeCell ref="P47:P49"/>
    <mergeCell ref="Q44:Q46"/>
    <mergeCell ref="R44:R46"/>
    <mergeCell ref="S44:S46"/>
    <mergeCell ref="S50:S52"/>
    <mergeCell ref="Y50:Y52"/>
    <mergeCell ref="AB44:AB46"/>
    <mergeCell ref="X28:X29"/>
    <mergeCell ref="V28:V29"/>
    <mergeCell ref="Y37:Y38"/>
    <mergeCell ref="AI118:AI119"/>
    <mergeCell ref="AI162:AI164"/>
    <mergeCell ref="M180:M182"/>
    <mergeCell ref="N180:N182"/>
    <mergeCell ref="AK180:AK182"/>
    <mergeCell ref="AJ160:AJ161"/>
    <mergeCell ref="AM15:AM16"/>
    <mergeCell ref="F160:F161"/>
    <mergeCell ref="AK160:AK161"/>
    <mergeCell ref="K177:K179"/>
    <mergeCell ref="AJ177:AJ179"/>
    <mergeCell ref="AK177:AK179"/>
    <mergeCell ref="AK106:AK108"/>
    <mergeCell ref="AG142:AG144"/>
    <mergeCell ref="AJ139:AJ141"/>
    <mergeCell ref="AK139:AK141"/>
    <mergeCell ref="AH151:AH153"/>
    <mergeCell ref="AF142:AF144"/>
    <mergeCell ref="AJ174:AJ176"/>
    <mergeCell ref="AF15:AF16"/>
    <mergeCell ref="AK118:AK119"/>
    <mergeCell ref="AK131:AK132"/>
    <mergeCell ref="AK168:AK170"/>
    <mergeCell ref="AC113:AC114"/>
    <mergeCell ref="AK165:AK167"/>
    <mergeCell ref="AJ136:AJ138"/>
    <mergeCell ref="AF155:AF156"/>
    <mergeCell ref="AG155:AG156"/>
    <mergeCell ref="AI160:AI161"/>
    <mergeCell ref="AJ145:AJ147"/>
    <mergeCell ref="AK142:AK144"/>
    <mergeCell ref="AK145:AK147"/>
    <mergeCell ref="AH157:AH158"/>
    <mergeCell ref="AJ162:AJ164"/>
    <mergeCell ref="AH139:AH141"/>
    <mergeCell ref="AF139:AF141"/>
    <mergeCell ref="AH136:AH138"/>
    <mergeCell ref="AI136:AI138"/>
    <mergeCell ref="AF137:AF138"/>
    <mergeCell ref="AM9:AM11"/>
    <mergeCell ref="AK96:AK97"/>
    <mergeCell ref="AG139:AG141"/>
    <mergeCell ref="AR15:AR16"/>
    <mergeCell ref="AL9:AL11"/>
    <mergeCell ref="AJ168:AJ170"/>
    <mergeCell ref="AJ128:AJ129"/>
    <mergeCell ref="AK128:AK129"/>
    <mergeCell ref="AI131:AI132"/>
    <mergeCell ref="AK136:AK138"/>
    <mergeCell ref="AJ123:AJ124"/>
    <mergeCell ref="AI112:AI114"/>
    <mergeCell ref="AK157:AK158"/>
    <mergeCell ref="AH162:AH164"/>
    <mergeCell ref="AL12:AL14"/>
    <mergeCell ref="AM19:AM21"/>
    <mergeCell ref="AH145:AH147"/>
    <mergeCell ref="AJ148:AJ150"/>
    <mergeCell ref="AK148:AK150"/>
    <mergeCell ref="AK155:AK156"/>
    <mergeCell ref="AJ131:AJ132"/>
    <mergeCell ref="AK115:AK117"/>
    <mergeCell ref="AH142:AH144"/>
    <mergeCell ref="AG133:AG135"/>
    <mergeCell ref="C96:C97"/>
    <mergeCell ref="AG128:AG129"/>
    <mergeCell ref="AG137:AG138"/>
    <mergeCell ref="AI115:AI117"/>
    <mergeCell ref="AG115:AG117"/>
    <mergeCell ref="AH115:AH117"/>
    <mergeCell ref="AJ118:AJ119"/>
    <mergeCell ref="K120:K121"/>
    <mergeCell ref="L120:L121"/>
    <mergeCell ref="P113:P114"/>
    <mergeCell ref="Q113:Q114"/>
    <mergeCell ref="R113:R114"/>
    <mergeCell ref="S113:S114"/>
    <mergeCell ref="AH100:AH101"/>
    <mergeCell ref="AJ120:AJ121"/>
    <mergeCell ref="AG104:AG105"/>
    <mergeCell ref="AH128:AH129"/>
    <mergeCell ref="AH131:AH132"/>
    <mergeCell ref="AI123:AI124"/>
    <mergeCell ref="AI102:AI103"/>
    <mergeCell ref="AG102:AG103"/>
    <mergeCell ref="N100:N101"/>
    <mergeCell ref="O96:O97"/>
    <mergeCell ref="AF100:AF101"/>
    <mergeCell ref="K142:K144"/>
    <mergeCell ref="L142:L144"/>
    <mergeCell ref="M177:M179"/>
    <mergeCell ref="AF120:AF121"/>
    <mergeCell ref="K162:K164"/>
    <mergeCell ref="O160:O161"/>
    <mergeCell ref="AI165:AI167"/>
    <mergeCell ref="AJ165:AJ167"/>
    <mergeCell ref="AH174:AH176"/>
    <mergeCell ref="AH177:AH179"/>
    <mergeCell ref="AI171:AI173"/>
    <mergeCell ref="AI177:AI179"/>
    <mergeCell ref="AI142:AI144"/>
    <mergeCell ref="AF171:AF173"/>
    <mergeCell ref="M128:M129"/>
    <mergeCell ref="N131:N132"/>
    <mergeCell ref="M131:M132"/>
    <mergeCell ref="AI120:AI121"/>
    <mergeCell ref="AF123:AF124"/>
    <mergeCell ref="AG123:AG124"/>
    <mergeCell ref="AH123:AH124"/>
    <mergeCell ref="AG171:AG173"/>
    <mergeCell ref="AH171:AH173"/>
    <mergeCell ref="AI128:AI129"/>
    <mergeCell ref="AJ112:AJ114"/>
    <mergeCell ref="AJ102:AJ103"/>
    <mergeCell ref="AJ100:AJ101"/>
    <mergeCell ref="O100:O101"/>
    <mergeCell ref="AE109:AE111"/>
    <mergeCell ref="O180:O182"/>
    <mergeCell ref="AK109:AK111"/>
    <mergeCell ref="Q109:Q111"/>
    <mergeCell ref="R109:R111"/>
    <mergeCell ref="S109:S111"/>
    <mergeCell ref="O109:O111"/>
    <mergeCell ref="AF109:AF111"/>
    <mergeCell ref="AG109:AG111"/>
    <mergeCell ref="AH109:AH111"/>
    <mergeCell ref="AJ133:AJ135"/>
    <mergeCell ref="AK133:AK135"/>
    <mergeCell ref="AJ109:AJ111"/>
    <mergeCell ref="O142:O144"/>
    <mergeCell ref="AI148:AI150"/>
    <mergeCell ref="V113:V114"/>
    <mergeCell ref="W113:W114"/>
    <mergeCell ref="AI139:AI141"/>
    <mergeCell ref="O171:O173"/>
    <mergeCell ref="T113:T114"/>
    <mergeCell ref="AK104:AK105"/>
    <mergeCell ref="AH96:AH97"/>
    <mergeCell ref="AD109:AD111"/>
    <mergeCell ref="AF104:AF105"/>
    <mergeCell ref="AK100:AK101"/>
    <mergeCell ref="AI106:AI108"/>
    <mergeCell ref="AJ106:AJ108"/>
    <mergeCell ref="C47:C48"/>
    <mergeCell ref="AC47:AC48"/>
    <mergeCell ref="AD47:AD48"/>
    <mergeCell ref="O64:O65"/>
    <mergeCell ref="AK89:AK91"/>
    <mergeCell ref="AK79:AK81"/>
    <mergeCell ref="K87:K88"/>
    <mergeCell ref="AK92:AK94"/>
    <mergeCell ref="AF85:AF86"/>
    <mergeCell ref="M85:M86"/>
    <mergeCell ref="AJ89:AJ91"/>
    <mergeCell ref="L96:L97"/>
    <mergeCell ref="AH79:AH81"/>
    <mergeCell ref="AI79:AI81"/>
    <mergeCell ref="AB80:AB81"/>
    <mergeCell ref="N79:N81"/>
    <mergeCell ref="AA80:AA81"/>
    <mergeCell ref="K85:K86"/>
    <mergeCell ref="M87:M88"/>
    <mergeCell ref="AI89:AI91"/>
    <mergeCell ref="AI87:AI88"/>
    <mergeCell ref="AJ82:AJ83"/>
    <mergeCell ref="AF57:AF58"/>
    <mergeCell ref="W109:W111"/>
    <mergeCell ref="X109:X111"/>
    <mergeCell ref="AH104:AH105"/>
    <mergeCell ref="K82:K83"/>
    <mergeCell ref="K79:K81"/>
    <mergeCell ref="AJ76:AJ78"/>
    <mergeCell ref="AF62:AF63"/>
    <mergeCell ref="AG62:AG63"/>
    <mergeCell ref="AF98:AF99"/>
    <mergeCell ref="Q80:Q81"/>
    <mergeCell ref="AF96:AF97"/>
    <mergeCell ref="N89:N91"/>
    <mergeCell ref="O89:O91"/>
    <mergeCell ref="AF89:AF91"/>
    <mergeCell ref="AG98:AG99"/>
    <mergeCell ref="AG100:AG101"/>
    <mergeCell ref="N109:N111"/>
    <mergeCell ref="AB109:AB111"/>
    <mergeCell ref="AK112:AK114"/>
    <mergeCell ref="AI109:AI111"/>
    <mergeCell ref="Y109:Y111"/>
    <mergeCell ref="L79:L81"/>
    <mergeCell ref="M79:M81"/>
    <mergeCell ref="N82:N83"/>
    <mergeCell ref="AH82:AH83"/>
    <mergeCell ref="O82:O83"/>
    <mergeCell ref="M82:M83"/>
    <mergeCell ref="AE80:AE81"/>
    <mergeCell ref="L89:L91"/>
    <mergeCell ref="L102:L103"/>
    <mergeCell ref="L112:L114"/>
    <mergeCell ref="AG112:AG114"/>
    <mergeCell ref="O79:O81"/>
    <mergeCell ref="V80:V81"/>
    <mergeCell ref="W80:W81"/>
    <mergeCell ref="X80:X81"/>
    <mergeCell ref="AF79:AF81"/>
    <mergeCell ref="AG79:AG81"/>
    <mergeCell ref="Z80:Z81"/>
    <mergeCell ref="R80:R81"/>
    <mergeCell ref="S80:S81"/>
    <mergeCell ref="T80:T81"/>
    <mergeCell ref="A1:C3"/>
    <mergeCell ref="O9:O11"/>
    <mergeCell ref="AF9:AF11"/>
    <mergeCell ref="AG9:AG11"/>
    <mergeCell ref="AH9:AH11"/>
    <mergeCell ref="AI9:AI11"/>
    <mergeCell ref="A5:J6"/>
    <mergeCell ref="K6:O6"/>
    <mergeCell ref="F20:F21"/>
    <mergeCell ref="P7:P8"/>
    <mergeCell ref="Q7:Q8"/>
    <mergeCell ref="M20:M21"/>
    <mergeCell ref="K9:K11"/>
    <mergeCell ref="AG18:AG19"/>
    <mergeCell ref="P6:AL6"/>
    <mergeCell ref="K5:AL5"/>
    <mergeCell ref="AG20:AG21"/>
    <mergeCell ref="AG7:AG8"/>
    <mergeCell ref="AK12:AK14"/>
    <mergeCell ref="AF7:AF8"/>
    <mergeCell ref="N9:N11"/>
    <mergeCell ref="AK9:AK11"/>
    <mergeCell ref="AJ12:AJ14"/>
    <mergeCell ref="M18:M19"/>
    <mergeCell ref="AH98:AH99"/>
    <mergeCell ref="L82:L83"/>
    <mergeCell ref="AJ87:AJ88"/>
    <mergeCell ref="AF76:AF78"/>
    <mergeCell ref="AI76:AI78"/>
    <mergeCell ref="AG82:AG83"/>
    <mergeCell ref="AF82:AF83"/>
    <mergeCell ref="AC80:AC81"/>
    <mergeCell ref="AD80:AD81"/>
    <mergeCell ref="AH92:AH94"/>
    <mergeCell ref="O92:O94"/>
    <mergeCell ref="AJ79:AJ81"/>
    <mergeCell ref="AH89:AH91"/>
    <mergeCell ref="M106:M108"/>
    <mergeCell ref="AG89:AG91"/>
    <mergeCell ref="K123:K124"/>
    <mergeCell ref="L118:L119"/>
    <mergeCell ref="K96:K97"/>
    <mergeCell ref="K92:K94"/>
    <mergeCell ref="M89:M91"/>
    <mergeCell ref="M92:M94"/>
    <mergeCell ref="K89:K91"/>
    <mergeCell ref="K109:K111"/>
    <mergeCell ref="K115:K117"/>
    <mergeCell ref="M102:M103"/>
    <mergeCell ref="N102:N103"/>
    <mergeCell ref="O102:O103"/>
    <mergeCell ref="K104:K105"/>
    <mergeCell ref="O104:O105"/>
    <mergeCell ref="AG106:AG108"/>
    <mergeCell ref="AH106:AH108"/>
    <mergeCell ref="N96:N97"/>
    <mergeCell ref="AB113:AB114"/>
    <mergeCell ref="AG96:AG97"/>
    <mergeCell ref="U80:U81"/>
    <mergeCell ref="K106:K108"/>
    <mergeCell ref="AJ96:AJ97"/>
    <mergeCell ref="M115:M117"/>
    <mergeCell ref="N115:N117"/>
    <mergeCell ref="N106:N108"/>
    <mergeCell ref="N85:N86"/>
    <mergeCell ref="O85:O86"/>
    <mergeCell ref="AG85:AG86"/>
    <mergeCell ref="AI98:AI99"/>
    <mergeCell ref="AG92:AG94"/>
    <mergeCell ref="V109:V111"/>
    <mergeCell ref="N87:N88"/>
    <mergeCell ref="O87:O88"/>
    <mergeCell ref="Z109:Z111"/>
    <mergeCell ref="AA109:AA111"/>
    <mergeCell ref="M96:M97"/>
    <mergeCell ref="L87:L88"/>
    <mergeCell ref="T109:T111"/>
    <mergeCell ref="AF92:AF94"/>
    <mergeCell ref="M109:M111"/>
    <mergeCell ref="M100:M101"/>
    <mergeCell ref="O112:O114"/>
    <mergeCell ref="O106:O108"/>
    <mergeCell ref="N92:N94"/>
    <mergeCell ref="L104:L105"/>
    <mergeCell ref="M120:M121"/>
    <mergeCell ref="N120:N121"/>
    <mergeCell ref="O120:O121"/>
    <mergeCell ref="AG120:AG121"/>
    <mergeCell ref="AH120:AH121"/>
    <mergeCell ref="AH118:AH119"/>
    <mergeCell ref="AG118:AG119"/>
    <mergeCell ref="Y113:Y114"/>
    <mergeCell ref="AC109:AC111"/>
    <mergeCell ref="AF112:AF114"/>
    <mergeCell ref="N112:N114"/>
    <mergeCell ref="U113:U114"/>
    <mergeCell ref="AF115:AF117"/>
    <mergeCell ref="AD113:AD114"/>
    <mergeCell ref="AE113:AE114"/>
    <mergeCell ref="AH112:AH114"/>
    <mergeCell ref="M112:M114"/>
    <mergeCell ref="M171:M173"/>
    <mergeCell ref="L131:L132"/>
    <mergeCell ref="O131:O132"/>
    <mergeCell ref="AF131:AF132"/>
    <mergeCell ref="AG131:AG132"/>
    <mergeCell ref="L109:L111"/>
    <mergeCell ref="L106:L108"/>
    <mergeCell ref="O123:O124"/>
    <mergeCell ref="N136:N138"/>
    <mergeCell ref="M142:M144"/>
    <mergeCell ref="AF128:AF129"/>
    <mergeCell ref="AF133:AF135"/>
    <mergeCell ref="L123:L124"/>
    <mergeCell ref="N104:N105"/>
    <mergeCell ref="AF106:AF108"/>
    <mergeCell ref="L165:L167"/>
    <mergeCell ref="N23:N24"/>
    <mergeCell ref="K23:K24"/>
    <mergeCell ref="T28:T29"/>
    <mergeCell ref="U28:U29"/>
    <mergeCell ref="M118:M119"/>
    <mergeCell ref="N118:N119"/>
    <mergeCell ref="O118:O119"/>
    <mergeCell ref="AF118:AF119"/>
    <mergeCell ref="X113:X114"/>
    <mergeCell ref="K128:K129"/>
    <mergeCell ref="M133:M135"/>
    <mergeCell ref="K136:K138"/>
    <mergeCell ref="K133:K135"/>
    <mergeCell ref="N139:N141"/>
    <mergeCell ref="N123:N124"/>
    <mergeCell ref="O136:O138"/>
    <mergeCell ref="M123:M124"/>
    <mergeCell ref="L115:L117"/>
    <mergeCell ref="L98:L99"/>
    <mergeCell ref="M98:M99"/>
    <mergeCell ref="K171:K173"/>
    <mergeCell ref="L180:L182"/>
    <mergeCell ref="AF160:AF161"/>
    <mergeCell ref="AF165:AF167"/>
    <mergeCell ref="AG165:AG167"/>
    <mergeCell ref="AH165:AH167"/>
    <mergeCell ref="AG180:AG182"/>
    <mergeCell ref="AH155:AH156"/>
    <mergeCell ref="AF145:AF147"/>
    <mergeCell ref="AG177:AG179"/>
    <mergeCell ref="K160:K161"/>
    <mergeCell ref="N177:N179"/>
    <mergeCell ref="N162:N164"/>
    <mergeCell ref="O145:O147"/>
    <mergeCell ref="AH180:AH182"/>
    <mergeCell ref="O177:O179"/>
    <mergeCell ref="AF180:AF182"/>
    <mergeCell ref="M145:M147"/>
    <mergeCell ref="N145:N147"/>
    <mergeCell ref="AG145:AG147"/>
    <mergeCell ref="AG174:AG176"/>
    <mergeCell ref="M168:M170"/>
    <mergeCell ref="M174:M176"/>
    <mergeCell ref="AF177:AF179"/>
    <mergeCell ref="M165:M167"/>
    <mergeCell ref="N165:N167"/>
    <mergeCell ref="O165:O167"/>
    <mergeCell ref="N25:N26"/>
    <mergeCell ref="W53:W54"/>
    <mergeCell ref="Z50:Z52"/>
    <mergeCell ref="AA50:AA52"/>
    <mergeCell ref="AD53:AD54"/>
    <mergeCell ref="AB50:AB52"/>
    <mergeCell ref="T50:T52"/>
    <mergeCell ref="P36:P37"/>
    <mergeCell ref="O115:O117"/>
    <mergeCell ref="M104:M105"/>
    <mergeCell ref="O139:O141"/>
    <mergeCell ref="O133:O135"/>
    <mergeCell ref="N160:N161"/>
    <mergeCell ref="O128:O129"/>
    <mergeCell ref="Z113:Z114"/>
    <mergeCell ref="U109:U111"/>
    <mergeCell ref="N98:N99"/>
    <mergeCell ref="O98:O99"/>
    <mergeCell ref="N64:N65"/>
    <mergeCell ref="AD37:AD38"/>
    <mergeCell ref="AA37:AA38"/>
    <mergeCell ref="M157:M158"/>
    <mergeCell ref="AA113:AA114"/>
    <mergeCell ref="M136:M138"/>
    <mergeCell ref="X47:X49"/>
    <mergeCell ref="Y47:Y49"/>
    <mergeCell ref="X67:X68"/>
    <mergeCell ref="Z28:Z29"/>
    <mergeCell ref="Q47:Q49"/>
    <mergeCell ref="R47:R49"/>
    <mergeCell ref="S47:S49"/>
    <mergeCell ref="Y80:Y81"/>
    <mergeCell ref="Z47:Z49"/>
    <mergeCell ref="W44:W46"/>
    <mergeCell ref="X50:X52"/>
    <mergeCell ref="W50:W52"/>
    <mergeCell ref="U47:U49"/>
    <mergeCell ref="V47:V49"/>
    <mergeCell ref="Q53:Q54"/>
    <mergeCell ref="Z53:Z54"/>
    <mergeCell ref="AA53:AA54"/>
    <mergeCell ref="Y53:Y54"/>
    <mergeCell ref="AA44:AA46"/>
    <mergeCell ref="S36:S37"/>
    <mergeCell ref="W37:W38"/>
    <mergeCell ref="N133:N135"/>
    <mergeCell ref="AC50:AC52"/>
    <mergeCell ref="Q36:Q37"/>
    <mergeCell ref="R36:R37"/>
    <mergeCell ref="Q50:Q52"/>
    <mergeCell ref="R50:R52"/>
    <mergeCell ref="Y28:Y29"/>
    <mergeCell ref="M148:M150"/>
    <mergeCell ref="N148:N150"/>
    <mergeCell ref="W47:W49"/>
    <mergeCell ref="M139:M141"/>
    <mergeCell ref="AC36:AC37"/>
    <mergeCell ref="AB37:AB38"/>
    <mergeCell ref="T47:T48"/>
    <mergeCell ref="X37:X38"/>
    <mergeCell ref="Q28:Q29"/>
    <mergeCell ref="R28:R29"/>
    <mergeCell ref="S28:S29"/>
    <mergeCell ref="S53:S54"/>
    <mergeCell ref="T53:T54"/>
    <mergeCell ref="U53:U54"/>
    <mergeCell ref="V53:V54"/>
    <mergeCell ref="W28:W29"/>
    <mergeCell ref="AA28:AA29"/>
    <mergeCell ref="C56:C57"/>
    <mergeCell ref="K12:K14"/>
    <mergeCell ref="L12:L14"/>
    <mergeCell ref="N12:N14"/>
    <mergeCell ref="O12:O14"/>
    <mergeCell ref="U50:U52"/>
    <mergeCell ref="V50:V52"/>
    <mergeCell ref="L151:L153"/>
    <mergeCell ref="M151:M153"/>
    <mergeCell ref="N151:N153"/>
    <mergeCell ref="O151:O153"/>
    <mergeCell ref="N27:N29"/>
    <mergeCell ref="F39:F40"/>
    <mergeCell ref="U36:U37"/>
    <mergeCell ref="M31:M32"/>
    <mergeCell ref="L92:L94"/>
    <mergeCell ref="O27:O29"/>
    <mergeCell ref="L128:L129"/>
    <mergeCell ref="L133:L135"/>
    <mergeCell ref="N128:N129"/>
    <mergeCell ref="K148:K150"/>
    <mergeCell ref="K145:K147"/>
    <mergeCell ref="L145:L147"/>
    <mergeCell ref="L136:L138"/>
    <mergeCell ref="K112:K114"/>
    <mergeCell ref="N168:N170"/>
    <mergeCell ref="O168:O170"/>
    <mergeCell ref="O174:O176"/>
    <mergeCell ref="K118:K119"/>
    <mergeCell ref="O19:O21"/>
    <mergeCell ref="L9:L11"/>
    <mergeCell ref="L171:L173"/>
    <mergeCell ref="L160:L161"/>
    <mergeCell ref="L139:L141"/>
    <mergeCell ref="L174:L176"/>
    <mergeCell ref="N171:N173"/>
    <mergeCell ref="K151:K153"/>
    <mergeCell ref="L148:L150"/>
    <mergeCell ref="K139:K141"/>
    <mergeCell ref="M9:M11"/>
    <mergeCell ref="K58:K60"/>
    <mergeCell ref="L58:L60"/>
    <mergeCell ref="M12:M14"/>
    <mergeCell ref="O162:O164"/>
    <mergeCell ref="L85:L86"/>
    <mergeCell ref="K102:K103"/>
    <mergeCell ref="O76:O78"/>
    <mergeCell ref="N174:N176"/>
    <mergeCell ref="K180:K182"/>
    <mergeCell ref="O157:O158"/>
    <mergeCell ref="O148:O150"/>
    <mergeCell ref="N142:N144"/>
    <mergeCell ref="M15:M17"/>
    <mergeCell ref="M25:M26"/>
    <mergeCell ref="K174:K176"/>
    <mergeCell ref="L155:L156"/>
    <mergeCell ref="M155:M156"/>
    <mergeCell ref="M160:M161"/>
    <mergeCell ref="L157:L158"/>
    <mergeCell ref="N157:N158"/>
    <mergeCell ref="K168:K170"/>
    <mergeCell ref="L168:L170"/>
    <mergeCell ref="L177:L179"/>
    <mergeCell ref="O155:O156"/>
    <mergeCell ref="K165:K167"/>
    <mergeCell ref="K157:K158"/>
    <mergeCell ref="L162:L164"/>
    <mergeCell ref="M162:M164"/>
    <mergeCell ref="K15:K17"/>
    <mergeCell ref="K61:K62"/>
    <mergeCell ref="L61:L62"/>
    <mergeCell ref="M61:M62"/>
    <mergeCell ref="K66:K68"/>
    <mergeCell ref="L66:L68"/>
    <mergeCell ref="L22:L23"/>
    <mergeCell ref="K69:K74"/>
    <mergeCell ref="L69:L74"/>
    <mergeCell ref="K19:K21"/>
    <mergeCell ref="L19:L21"/>
    <mergeCell ref="O58:O60"/>
    <mergeCell ref="N61:N62"/>
    <mergeCell ref="K39:K41"/>
    <mergeCell ref="L17:L18"/>
    <mergeCell ref="N15:N16"/>
    <mergeCell ref="O15:O17"/>
    <mergeCell ref="V44:V46"/>
    <mergeCell ref="N17:N18"/>
    <mergeCell ref="M63:M65"/>
    <mergeCell ref="T36:T37"/>
    <mergeCell ref="T44:T46"/>
    <mergeCell ref="U44:U46"/>
    <mergeCell ref="AH19:AH21"/>
    <mergeCell ref="AI17:AI18"/>
    <mergeCell ref="AJ17:AJ18"/>
    <mergeCell ref="AF17:AF18"/>
    <mergeCell ref="M27:M29"/>
    <mergeCell ref="N19:N21"/>
    <mergeCell ref="N155:N156"/>
    <mergeCell ref="AK22:AK23"/>
    <mergeCell ref="Y67:Y68"/>
    <mergeCell ref="Z67:Z68"/>
    <mergeCell ref="M66:M68"/>
    <mergeCell ref="O66:O68"/>
    <mergeCell ref="N66:N68"/>
    <mergeCell ref="M22:M23"/>
    <mergeCell ref="O22:O23"/>
    <mergeCell ref="AF22:AF23"/>
    <mergeCell ref="AH22:AH23"/>
    <mergeCell ref="U67:U68"/>
    <mergeCell ref="AH76:AH78"/>
    <mergeCell ref="AK76:AK78"/>
    <mergeCell ref="M69:M74"/>
    <mergeCell ref="N69:N74"/>
    <mergeCell ref="O61:O62"/>
    <mergeCell ref="N58:N60"/>
    <mergeCell ref="K155:K156"/>
    <mergeCell ref="AI92:AI94"/>
    <mergeCell ref="AI85:AI86"/>
    <mergeCell ref="AI104:AI105"/>
    <mergeCell ref="AI82:AI83"/>
    <mergeCell ref="AK98:AK99"/>
    <mergeCell ref="AH102:AH103"/>
    <mergeCell ref="AI155:AI156"/>
    <mergeCell ref="AJ155:AJ156"/>
    <mergeCell ref="AH148:AH150"/>
    <mergeCell ref="AI96:AI97"/>
    <mergeCell ref="AK151:AK153"/>
    <mergeCell ref="AI100:AI101"/>
    <mergeCell ref="AK123:AK124"/>
    <mergeCell ref="AH85:AH86"/>
    <mergeCell ref="AK102:AK103"/>
    <mergeCell ref="AJ98:AJ99"/>
    <mergeCell ref="AF148:AF150"/>
    <mergeCell ref="AJ142:AJ144"/>
    <mergeCell ref="AJ104:AJ105"/>
    <mergeCell ref="K100:K101"/>
    <mergeCell ref="K98:K99"/>
    <mergeCell ref="L100:L101"/>
    <mergeCell ref="K131:K132"/>
    <mergeCell ref="AL19:AL21"/>
    <mergeCell ref="Q67:Q68"/>
    <mergeCell ref="AF66:AF68"/>
    <mergeCell ref="AG66:AG68"/>
    <mergeCell ref="AH66:AH68"/>
    <mergeCell ref="AG69:AG74"/>
    <mergeCell ref="AH69:AH74"/>
    <mergeCell ref="AI69:AI74"/>
    <mergeCell ref="AJ69:AJ74"/>
    <mergeCell ref="AK69:AK74"/>
    <mergeCell ref="V67:V68"/>
    <mergeCell ref="W67:W68"/>
    <mergeCell ref="AA67:AA68"/>
    <mergeCell ref="AB67:AB68"/>
    <mergeCell ref="S67:S68"/>
    <mergeCell ref="T67:T68"/>
    <mergeCell ref="R67:R68"/>
    <mergeCell ref="AD28:AD29"/>
    <mergeCell ref="V36:V37"/>
    <mergeCell ref="AE36:AE37"/>
    <mergeCell ref="AF69:AF71"/>
    <mergeCell ref="AC53:AC54"/>
    <mergeCell ref="AI66:AI68"/>
    <mergeCell ref="X53:X54"/>
    <mergeCell ref="AH63:AH65"/>
    <mergeCell ref="K63:K65"/>
    <mergeCell ref="AG58:AG60"/>
    <mergeCell ref="AJ92:AJ94"/>
    <mergeCell ref="AJ22:AJ23"/>
    <mergeCell ref="O69:O74"/>
    <mergeCell ref="L63:L65"/>
    <mergeCell ref="AJ19:AJ21"/>
    <mergeCell ref="AK19:AK21"/>
    <mergeCell ref="M58:M60"/>
    <mergeCell ref="P44:P46"/>
    <mergeCell ref="AK82:AK83"/>
    <mergeCell ref="AG76:AG78"/>
    <mergeCell ref="AF87:AF88"/>
    <mergeCell ref="AG87:AG88"/>
    <mergeCell ref="AH87:AH88"/>
    <mergeCell ref="AJ85:AJ86"/>
    <mergeCell ref="AI19:AI21"/>
    <mergeCell ref="AE44:AE46"/>
    <mergeCell ref="AF26:AF28"/>
    <mergeCell ref="AG26:AG28"/>
    <mergeCell ref="AH26:AH28"/>
    <mergeCell ref="AI26:AI28"/>
    <mergeCell ref="AJ26:AJ28"/>
    <mergeCell ref="AK17:AK18"/>
    <mergeCell ref="AJ15:AJ16"/>
    <mergeCell ref="AK15:AK16"/>
    <mergeCell ref="AK120:AK121"/>
    <mergeCell ref="AH58:AH60"/>
    <mergeCell ref="AF31:AF32"/>
    <mergeCell ref="AI12:AI14"/>
    <mergeCell ref="AG23:AG24"/>
    <mergeCell ref="AG15:AG16"/>
    <mergeCell ref="AH15:AH16"/>
    <mergeCell ref="AI23:AI24"/>
    <mergeCell ref="AF102:AF103"/>
    <mergeCell ref="AJ115:AJ117"/>
    <mergeCell ref="AF19:AF21"/>
    <mergeCell ref="AH17:AH18"/>
    <mergeCell ref="AF72:AF74"/>
    <mergeCell ref="AF59:AF61"/>
    <mergeCell ref="AI64:AI65"/>
    <mergeCell ref="AF12:AF14"/>
    <mergeCell ref="AG12:AG14"/>
    <mergeCell ref="AF64:AF65"/>
    <mergeCell ref="AJ66:AJ68"/>
    <mergeCell ref="AK66:AK68"/>
    <mergeCell ref="AJ64:AJ65"/>
    <mergeCell ref="AK26:AK28"/>
    <mergeCell ref="K29:K31"/>
    <mergeCell ref="L29:L31"/>
    <mergeCell ref="AA47:AA49"/>
    <mergeCell ref="AB47:AB49"/>
    <mergeCell ref="X44:X46"/>
    <mergeCell ref="Y44:Y46"/>
    <mergeCell ref="Z44:Z46"/>
    <mergeCell ref="AH168:AH170"/>
    <mergeCell ref="AK64:AK65"/>
    <mergeCell ref="AK85:AK86"/>
    <mergeCell ref="AK87:AK88"/>
    <mergeCell ref="AH133:AH135"/>
    <mergeCell ref="AI133:AI135"/>
    <mergeCell ref="AG31:AG32"/>
    <mergeCell ref="AH31:AH32"/>
    <mergeCell ref="AG168:AG170"/>
    <mergeCell ref="AI58:AI60"/>
    <mergeCell ref="AJ58:AJ60"/>
    <mergeCell ref="AK58:AK60"/>
    <mergeCell ref="AJ61:AJ62"/>
    <mergeCell ref="AK61:AK62"/>
    <mergeCell ref="AH61:AH62"/>
    <mergeCell ref="Z36:Z37"/>
    <mergeCell ref="AI62:AI63"/>
    <mergeCell ref="AG64:AG65"/>
    <mergeCell ref="AJ29:AJ31"/>
    <mergeCell ref="AK29:AK31"/>
    <mergeCell ref="K32:K34"/>
    <mergeCell ref="L32:L34"/>
    <mergeCell ref="N32:N34"/>
    <mergeCell ref="O32:O34"/>
    <mergeCell ref="K35:K36"/>
    <mergeCell ref="L35:L36"/>
    <mergeCell ref="M35:M36"/>
    <mergeCell ref="O35:O36"/>
    <mergeCell ref="N35:N36"/>
    <mergeCell ref="AF35:AF36"/>
    <mergeCell ref="AG35:AG36"/>
    <mergeCell ref="AH35:AH36"/>
    <mergeCell ref="AI35:AI36"/>
    <mergeCell ref="AJ35:AJ36"/>
    <mergeCell ref="AK35:AK36"/>
    <mergeCell ref="K37:K38"/>
    <mergeCell ref="L37:L38"/>
    <mergeCell ref="M37:M38"/>
    <mergeCell ref="N37:N38"/>
    <mergeCell ref="O37:O38"/>
    <mergeCell ref="AF37:AF38"/>
    <mergeCell ref="AG37:AG38"/>
    <mergeCell ref="AH37:AH38"/>
    <mergeCell ref="AI37:AI38"/>
    <mergeCell ref="AJ37:AJ38"/>
    <mergeCell ref="AK37:AK38"/>
    <mergeCell ref="AF39:AF41"/>
    <mergeCell ref="AG39:AG41"/>
    <mergeCell ref="AH39:AH41"/>
    <mergeCell ref="AI39:AI41"/>
    <mergeCell ref="AJ39:AJ41"/>
    <mergeCell ref="AK39:AK41"/>
    <mergeCell ref="AF42:AF44"/>
    <mergeCell ref="AG42:AG44"/>
    <mergeCell ref="AH42:AH44"/>
    <mergeCell ref="AI42:AI44"/>
    <mergeCell ref="AJ42:AJ44"/>
    <mergeCell ref="AK42:AK44"/>
    <mergeCell ref="K45:K47"/>
    <mergeCell ref="L45:L47"/>
    <mergeCell ref="M45:M47"/>
    <mergeCell ref="N45:N47"/>
    <mergeCell ref="O45:O47"/>
    <mergeCell ref="AF45:AF47"/>
    <mergeCell ref="AG45:AG47"/>
    <mergeCell ref="AH45:AH47"/>
    <mergeCell ref="AE47:AE49"/>
    <mergeCell ref="L39:L41"/>
    <mergeCell ref="M39:M41"/>
    <mergeCell ref="N39:N41"/>
    <mergeCell ref="O39:O41"/>
    <mergeCell ref="K42:K44"/>
    <mergeCell ref="L42:L44"/>
    <mergeCell ref="M42:M44"/>
    <mergeCell ref="N42:N44"/>
    <mergeCell ref="O42:O44"/>
    <mergeCell ref="AI45:AI47"/>
    <mergeCell ref="AJ45:AJ47"/>
    <mergeCell ref="AK45:AK47"/>
    <mergeCell ref="K54:K56"/>
    <mergeCell ref="L54:L56"/>
    <mergeCell ref="M54:M56"/>
    <mergeCell ref="N54:N56"/>
    <mergeCell ref="O54:O56"/>
    <mergeCell ref="AF54:AF56"/>
    <mergeCell ref="AG54:AG56"/>
    <mergeCell ref="AH54:AH56"/>
    <mergeCell ref="AI54:AI56"/>
    <mergeCell ref="AJ54:AJ56"/>
    <mergeCell ref="AK54:AK56"/>
    <mergeCell ref="K48:K50"/>
    <mergeCell ref="L48:L50"/>
    <mergeCell ref="M48:M50"/>
    <mergeCell ref="N48:N50"/>
    <mergeCell ref="O48:O50"/>
    <mergeCell ref="AF48:AF50"/>
    <mergeCell ref="AG48:AG50"/>
    <mergeCell ref="AH48:AH50"/>
    <mergeCell ref="AI48:AI50"/>
    <mergeCell ref="AJ48:AJ50"/>
    <mergeCell ref="AK48:AK50"/>
    <mergeCell ref="K51:K53"/>
    <mergeCell ref="L51:L53"/>
    <mergeCell ref="M51:M53"/>
    <mergeCell ref="N51:N53"/>
    <mergeCell ref="O51:O53"/>
    <mergeCell ref="AF51:AF53"/>
    <mergeCell ref="AG51:AG53"/>
    <mergeCell ref="AH51:AH53"/>
    <mergeCell ref="AI51:AI53"/>
    <mergeCell ref="AJ51:AJ53"/>
    <mergeCell ref="AK51:AK53"/>
    <mergeCell ref="AE53:AE54"/>
    <mergeCell ref="AD50:AD52"/>
    <mergeCell ref="AE50:AE52"/>
  </mergeCells>
  <phoneticPr fontId="0" type="noConversion"/>
  <conditionalFormatting sqref="AM15 AM17 AM9 AM12">
    <cfRule type="containsText" dxfId="76" priority="1866" operator="containsText" text="Zona Baja">
      <formula>NOT(ISERROR(SEARCH("Zona Baja",AM9)))</formula>
    </cfRule>
    <cfRule type="containsText" dxfId="75" priority="1867" operator="containsText" text="Zona Moderada">
      <formula>NOT(ISERROR(SEARCH("Zona Moderada",AM9)))</formula>
    </cfRule>
    <cfRule type="containsText" dxfId="74" priority="1868" operator="containsText" text="Zona Alta">
      <formula>NOT(ISERROR(SEARCH("Zona Alta",AM9)))</formula>
    </cfRule>
    <cfRule type="containsText" dxfId="73" priority="1869" operator="containsText" text="Zona Extrema">
      <formula>NOT(ISERROR(SEARCH("Zona Extrema",AM9)))</formula>
    </cfRule>
  </conditionalFormatting>
  <conditionalFormatting sqref="Q9:Q18">
    <cfRule type="cellIs" dxfId="72" priority="1840" stopIfTrue="1" operator="equal">
      <formula>#REF!</formula>
    </cfRule>
    <cfRule type="cellIs" dxfId="71" priority="1841" stopIfTrue="1" operator="equal">
      <formula>#REF!</formula>
    </cfRule>
    <cfRule type="cellIs" dxfId="70" priority="1842" stopIfTrue="1" operator="equal">
      <formula>#REF!</formula>
    </cfRule>
    <cfRule type="cellIs" dxfId="69" priority="1843" stopIfTrue="1" operator="equal">
      <formula>#REF!</formula>
    </cfRule>
  </conditionalFormatting>
  <conditionalFormatting sqref="O9:O14 AL9:AL14">
    <cfRule type="containsText" dxfId="68" priority="1592" stopIfTrue="1" operator="containsText" text="RC - Extrema">
      <formula>NOT(ISERROR(SEARCH("RC - Extrema",O9)))</formula>
    </cfRule>
    <cfRule type="containsText" dxfId="67" priority="1593" stopIfTrue="1" operator="containsText" text="RC - Alta">
      <formula>NOT(ISERROR(SEARCH("RC - Alta",O9)))</formula>
    </cfRule>
    <cfRule type="containsText" dxfId="66" priority="1594" stopIfTrue="1" operator="containsText" text="RC - Moderada">
      <formula>NOT(ISERROR(SEARCH("RC - Moderada",O9)))</formula>
    </cfRule>
    <cfRule type="containsText" dxfId="65" priority="1595" stopIfTrue="1" operator="containsText" text="RC - Baja">
      <formula>NOT(ISERROR(SEARCH("RC - Baja",O9)))</formula>
    </cfRule>
  </conditionalFormatting>
  <conditionalFormatting sqref="O10 AJ9:AK10 AL10 O13 AJ12:AK13 AL13">
    <cfRule type="containsText" dxfId="64" priority="1208" operator="containsText" text="Zona Baja">
      <formula>NOT(ISERROR(SEARCH("Zona Baja",O9)))</formula>
    </cfRule>
    <cfRule type="containsText" dxfId="63" priority="1209" operator="containsText" text="Zona Moderada">
      <formula>NOT(ISERROR(SEARCH("Zona Moderada",O9)))</formula>
    </cfRule>
    <cfRule type="containsText" dxfId="62" priority="1210" operator="containsText" text="Zona Alta">
      <formula>NOT(ISERROR(SEARCH("Zona Alta",O9)))</formula>
    </cfRule>
    <cfRule type="containsText" dxfId="61" priority="1211" operator="containsText" text="Zona Extrema">
      <formula>NOT(ISERROR(SEARCH("Zona Extrema",O9)))</formula>
    </cfRule>
  </conditionalFormatting>
  <conditionalFormatting sqref="AB9:AC14">
    <cfRule type="cellIs" dxfId="60" priority="1212" operator="between">
      <formula>#REF!</formula>
      <formula>#REF!</formula>
    </cfRule>
    <cfRule type="cellIs" dxfId="59" priority="1871" operator="between">
      <formula>#REF!</formula>
      <formula>#REF!</formula>
    </cfRule>
    <cfRule type="cellIs" dxfId="58" priority="1871" operator="between">
      <formula>#REF!</formula>
      <formula>#REF!</formula>
    </cfRule>
    <cfRule type="cellIs" dxfId="57" priority="1871" operator="between">
      <formula>#REF!</formula>
      <formula>#REF!</formula>
    </cfRule>
  </conditionalFormatting>
  <conditionalFormatting sqref="O9:O10 AL9:AL10 O12:O13 AL12:AL13">
    <cfRule type="containsText" dxfId="56" priority="1200" operator="containsText" text="RI - Muy Baja">
      <formula>NOT(ISERROR(SEARCH("RI - Muy Baja",O9)))</formula>
    </cfRule>
    <cfRule type="containsText" dxfId="55" priority="1201" operator="containsText" text="RI - Baja">
      <formula>NOT(ISERROR(SEARCH("RI - Baja",O9)))</formula>
    </cfRule>
    <cfRule type="containsText" dxfId="54" priority="1202" operator="containsText" text="RI - Moderada">
      <formula>NOT(ISERROR(SEARCH("RI - Moderada",O9)))</formula>
    </cfRule>
    <cfRule type="containsText" dxfId="53" priority="1203" operator="containsText" text="RI - Alta">
      <formula>NOT(ISERROR(SEARCH("RI - Alta",O9)))</formula>
    </cfRule>
  </conditionalFormatting>
  <conditionalFormatting sqref="AJ15:AK15">
    <cfRule type="containsText" dxfId="52" priority="1188" operator="containsText" text="Zona Baja">
      <formula>NOT(ISERROR(SEARCH("Zona Baja",AJ15)))</formula>
    </cfRule>
    <cfRule type="containsText" dxfId="51" priority="1189" operator="containsText" text="Zona Moderada">
      <formula>NOT(ISERROR(SEARCH("Zona Moderada",AJ15)))</formula>
    </cfRule>
    <cfRule type="containsText" dxfId="50" priority="1190" operator="containsText" text="Zona Alta">
      <formula>NOT(ISERROR(SEARCH("Zona Alta",AJ15)))</formula>
    </cfRule>
    <cfRule type="containsText" dxfId="49" priority="1191" operator="containsText" text="Zona Extrema">
      <formula>NOT(ISERROR(SEARCH("Zona Extrema",AJ15)))</formula>
    </cfRule>
  </conditionalFormatting>
  <conditionalFormatting sqref="AB15:AC16">
    <cfRule type="cellIs" dxfId="48" priority="1192" operator="between">
      <formula>#REF!</formula>
      <formula>#REF!</formula>
    </cfRule>
  </conditionalFormatting>
  <conditionalFormatting sqref="AL15 O15">
    <cfRule type="containsText" dxfId="47" priority="1180" operator="containsText" text="RI - Muy Baja">
      <formula>NOT(ISERROR(SEARCH("RI - Muy Baja",O15)))</formula>
    </cfRule>
    <cfRule type="containsText" dxfId="46" priority="1181" operator="containsText" text="RI - Baja">
      <formula>NOT(ISERROR(SEARCH("RI - Baja",O15)))</formula>
    </cfRule>
    <cfRule type="containsText" dxfId="45" priority="1182" operator="containsText" text="RI - Moderada">
      <formula>NOT(ISERROR(SEARCH("RI - Moderada",O15)))</formula>
    </cfRule>
    <cfRule type="containsText" dxfId="44" priority="1183" operator="containsText" text="RI - Alta">
      <formula>NOT(ISERROR(SEARCH("RI - Alta",O15)))</formula>
    </cfRule>
  </conditionalFormatting>
  <conditionalFormatting sqref="AL15 O15">
    <cfRule type="containsText" dxfId="43" priority="1176" stopIfTrue="1" operator="containsText" text="RC - Extrema">
      <formula>NOT(ISERROR(SEARCH("RC - Extrema",O15)))</formula>
    </cfRule>
    <cfRule type="containsText" dxfId="42" priority="1177" stopIfTrue="1" operator="containsText" text="RC - Alta">
      <formula>NOT(ISERROR(SEARCH("RC - Alta",O15)))</formula>
    </cfRule>
    <cfRule type="containsText" dxfId="41" priority="1178" stopIfTrue="1" operator="containsText" text="RC - Moderada">
      <formula>NOT(ISERROR(SEARCH("RC - Moderada",O15)))</formula>
    </cfRule>
    <cfRule type="containsText" dxfId="40" priority="1179" stopIfTrue="1" operator="containsText" text="RC - Baja">
      <formula>NOT(ISERROR(SEARCH("RC - Baja",O15)))</formula>
    </cfRule>
  </conditionalFormatting>
  <conditionalFormatting sqref="AJ17:AK17">
    <cfRule type="containsText" dxfId="39" priority="1168" operator="containsText" text="Zona Baja">
      <formula>NOT(ISERROR(SEARCH("Zona Baja",AJ17)))</formula>
    </cfRule>
    <cfRule type="containsText" dxfId="38" priority="1169" operator="containsText" text="Zona Moderada">
      <formula>NOT(ISERROR(SEARCH("Zona Moderada",AJ17)))</formula>
    </cfRule>
    <cfRule type="containsText" dxfId="37" priority="1170" operator="containsText" text="Zona Alta">
      <formula>NOT(ISERROR(SEARCH("Zona Alta",AJ17)))</formula>
    </cfRule>
    <cfRule type="containsText" dxfId="36" priority="1171" operator="containsText" text="Zona Extrema">
      <formula>NOT(ISERROR(SEARCH("Zona Extrema",AJ17)))</formula>
    </cfRule>
  </conditionalFormatting>
  <conditionalFormatting sqref="AB17:AC18">
    <cfRule type="cellIs" dxfId="35" priority="1172" operator="between">
      <formula>#REF!</formula>
      <formula>#REF!</formula>
    </cfRule>
    <cfRule type="cellIs" dxfId="34" priority="1872" operator="between">
      <formula>#REF!</formula>
      <formula>#REF!</formula>
    </cfRule>
    <cfRule type="cellIs" dxfId="33" priority="1872" operator="between">
      <formula>#REF!</formula>
      <formula>#REF!</formula>
    </cfRule>
    <cfRule type="cellIs" dxfId="32" priority="1872" operator="between">
      <formula>#REF!</formula>
      <formula>#REF!</formula>
    </cfRule>
  </conditionalFormatting>
  <conditionalFormatting sqref="AL17 O17">
    <cfRule type="containsText" dxfId="31" priority="1160" operator="containsText" text="RI - Muy Baja">
      <formula>NOT(ISERROR(SEARCH("RI - Muy Baja",O17)))</formula>
    </cfRule>
    <cfRule type="containsText" dxfId="30" priority="1161" operator="containsText" text="RI - Baja">
      <formula>NOT(ISERROR(SEARCH("RI - Baja",O17)))</formula>
    </cfRule>
    <cfRule type="containsText" dxfId="29" priority="1162" operator="containsText" text="RI - Moderada">
      <formula>NOT(ISERROR(SEARCH("RI - Moderada",O17)))</formula>
    </cfRule>
    <cfRule type="containsText" dxfId="28" priority="1163" operator="containsText" text="RI - Alta">
      <formula>NOT(ISERROR(SEARCH("RI - Alta",O17)))</formula>
    </cfRule>
  </conditionalFormatting>
  <conditionalFormatting sqref="AL17 O17">
    <cfRule type="containsText" dxfId="27" priority="1156" stopIfTrue="1" operator="containsText" text="RC - Extrema">
      <formula>NOT(ISERROR(SEARCH("RC - Extrema",O17)))</formula>
    </cfRule>
    <cfRule type="containsText" dxfId="26" priority="1157" stopIfTrue="1" operator="containsText" text="RC - Alta">
      <formula>NOT(ISERROR(SEARCH("RC - Alta",O17)))</formula>
    </cfRule>
    <cfRule type="containsText" dxfId="25" priority="1158" stopIfTrue="1" operator="containsText" text="RC - Moderada">
      <formula>NOT(ISERROR(SEARCH("RC - Moderada",O17)))</formula>
    </cfRule>
    <cfRule type="containsText" dxfId="24" priority="1159" stopIfTrue="1" operator="containsText" text="RC - Baja">
      <formula>NOT(ISERROR(SEARCH("RC - Baja",O17)))</formula>
    </cfRule>
  </conditionalFormatting>
  <conditionalFormatting sqref="AM19">
    <cfRule type="containsText" dxfId="23" priority="524" operator="containsText" text="Zona Baja">
      <formula>NOT(ISERROR(SEARCH("Zona Baja",AM19)))</formula>
    </cfRule>
    <cfRule type="containsText" dxfId="22" priority="525" operator="containsText" text="Zona Moderada">
      <formula>NOT(ISERROR(SEARCH("Zona Moderada",AM19)))</formula>
    </cfRule>
    <cfRule type="containsText" dxfId="21" priority="526" operator="containsText" text="Zona Alta">
      <formula>NOT(ISERROR(SEARCH("Zona Alta",AM19)))</formula>
    </cfRule>
    <cfRule type="containsText" dxfId="20" priority="527" operator="containsText" text="Zona Extrema">
      <formula>NOT(ISERROR(SEARCH("Zona Extrema",AM19)))</formula>
    </cfRule>
  </conditionalFormatting>
  <conditionalFormatting sqref="AJ19:AK19">
    <cfRule type="containsText" dxfId="19" priority="516" operator="containsText" text="Zona Baja">
      <formula>NOT(ISERROR(SEARCH("Zona Baja",AJ19)))</formula>
    </cfRule>
    <cfRule type="containsText" dxfId="18" priority="517" operator="containsText" text="Zona Moderada">
      <formula>NOT(ISERROR(SEARCH("Zona Moderada",AJ19)))</formula>
    </cfRule>
    <cfRule type="containsText" dxfId="17" priority="518" operator="containsText" text="Zona Alta">
      <formula>NOT(ISERROR(SEARCH("Zona Alta",AJ19)))</formula>
    </cfRule>
    <cfRule type="containsText" dxfId="16" priority="519" operator="containsText" text="Zona Extrema">
      <formula>NOT(ISERROR(SEARCH("Zona Extrema",AJ19)))</formula>
    </cfRule>
  </conditionalFormatting>
  <conditionalFormatting sqref="AB19:AC19">
    <cfRule type="cellIs" dxfId="15" priority="520" operator="between">
      <formula>#REF!</formula>
      <formula>#REF!</formula>
    </cfRule>
    <cfRule type="cellIs" dxfId="14" priority="521" operator="between">
      <formula>#REF!</formula>
      <formula>#REF!</formula>
    </cfRule>
    <cfRule type="cellIs" dxfId="13" priority="522" operator="between">
      <formula>#REF!</formula>
      <formula>#REF!</formula>
    </cfRule>
    <cfRule type="cellIs" dxfId="12" priority="523" operator="between">
      <formula>#REF!</formula>
      <formula>#REF!</formula>
    </cfRule>
  </conditionalFormatting>
  <conditionalFormatting sqref="AL19 O19">
    <cfRule type="containsText" dxfId="11" priority="512" operator="containsText" text="RI - Muy Baja">
      <formula>NOT(ISERROR(SEARCH("RI - Muy Baja",O19)))</formula>
    </cfRule>
    <cfRule type="containsText" dxfId="10" priority="513" operator="containsText" text="RI - Baja">
      <formula>NOT(ISERROR(SEARCH("RI - Baja",O19)))</formula>
    </cfRule>
    <cfRule type="containsText" dxfId="9" priority="514" operator="containsText" text="RI - Moderada">
      <formula>NOT(ISERROR(SEARCH("RI - Moderada",O19)))</formula>
    </cfRule>
    <cfRule type="containsText" dxfId="8" priority="515" operator="containsText" text="RI - Alta">
      <formula>NOT(ISERROR(SEARCH("RI - Alta",O19)))</formula>
    </cfRule>
  </conditionalFormatting>
  <conditionalFormatting sqref="AL19 O19">
    <cfRule type="containsText" dxfId="7" priority="508" stopIfTrue="1" operator="containsText" text="RC - Extrema">
      <formula>NOT(ISERROR(SEARCH("RC - Extrema",O19)))</formula>
    </cfRule>
    <cfRule type="containsText" dxfId="6" priority="509" stopIfTrue="1" operator="containsText" text="RC - Alta">
      <formula>NOT(ISERROR(SEARCH("RC - Alta",O19)))</formula>
    </cfRule>
    <cfRule type="containsText" dxfId="5" priority="510" stopIfTrue="1" operator="containsText" text="RC - Moderada">
      <formula>NOT(ISERROR(SEARCH("RC - Moderada",O19)))</formula>
    </cfRule>
    <cfRule type="containsText" dxfId="4" priority="511" stopIfTrue="1" operator="containsText" text="RC - Baja">
      <formula>NOT(ISERROR(SEARCH("RC - Baja",O19)))</formula>
    </cfRule>
  </conditionalFormatting>
  <conditionalFormatting sqref="Q19">
    <cfRule type="cellIs" dxfId="3" priority="504" stopIfTrue="1" operator="equal">
      <formula>#REF!</formula>
    </cfRule>
    <cfRule type="cellIs" dxfId="2" priority="505" stopIfTrue="1" operator="equal">
      <formula>#REF!</formula>
    </cfRule>
    <cfRule type="cellIs" dxfId="1" priority="506" stopIfTrue="1" operator="equal">
      <formula>#REF!</formula>
    </cfRule>
    <cfRule type="cellIs" dxfId="0" priority="507" stopIfTrue="1" operator="equal">
      <formula>#REF!</formula>
    </cfRule>
  </conditionalFormatting>
  <dataValidations xWindow="945" yWindow="546" count="31">
    <dataValidation allowBlank="1" showInputMessage="1" showErrorMessage="1" promptTitle="Proceso" prompt="Seleccione el proceso de acuerdo a la lista desplegable" sqref="B7:B8"/>
    <dataValidation allowBlank="1" showInputMessage="1" showErrorMessage="1" promptTitle="Objetivo del proceso " prompt="El objetivo del proceso aparece automáticamente una vez seleccione_x000a_el proceso" sqref="C7:C8"/>
    <dataValidation allowBlank="1" showInputMessage="1" showErrorMessage="1" promptTitle="Riesgo institucional y de corrup" prompt="R. institucional: Posib de que suceda algún evento que tendrá un impacto sobre los objs institucionales o del proceso _x000a__x000a_R. de corrupción: Posib de que por acción u omisión, se use el poder para desviar la gestión de lo público hacia un beneficio privado" sqref="E7:E8"/>
    <dataValidation allowBlank="1" showInputMessage="1" showErrorMessage="1" promptTitle="Causas" prompt="Medios, circunstancias, situaciones o agentes generadores del riesgo. Utilizar herramientas de análisis de causas como 5 por ques, lluvia de ideas, espina de pescado. _x000a__x000a_NOTA: Como mínimo se debe establecer una causa y como máximo 3 causas. " sqref="G7:G8"/>
    <dataValidation allowBlank="1" showInputMessage="1" showErrorMessage="1" promptTitle="Efectos/consecuencias" prompt="Efectos generados por la ocurrencia de un riesgo que afecta los objetivos institucionales o un proceso de la entidad. Está relacioando con la causa. Ej: pérdidas económicas, daños físicos, deterioro imagen corporativa, perdida de gobernabilidad." sqref="H7:H8"/>
    <dataValidation allowBlank="1" showInputMessage="1" showErrorMessage="1" promptTitle="Clasificación del riesgo" prompt="Seleccione de acuerdo a la lista desplegable: Riesgo estratégico, de imagen, operativo, financiero, cumplimiento, tecnologia y de corrupción._x000a_" sqref="I7:I8"/>
    <dataValidation allowBlank="1" showInputMessage="1" showErrorMessage="1" promptTitle="Riesgo inherente" prompt="Corresponde a la calificación del riesgo antes de controles " sqref="K7:L7"/>
    <dataValidation allowBlank="1" showInputMessage="1" showErrorMessage="1" promptTitle="Descripción del riesgo" prompt="De manera breve ampliar la información relacionada con el riesgo " sqref="F7:F8"/>
    <dataValidation allowBlank="1" showInputMessage="1" showErrorMessage="1" promptTitle="Acciones preventivas" prompt="Acciones generadas para prevenir o reducir el riesgo y contrarrestan las causas identificadas" sqref="AN7:AN8"/>
    <dataValidation allowBlank="1" showInputMessage="1" showErrorMessage="1" prompt="Institucional _x000a_Corrupción " sqref="D7:D8"/>
    <dataValidation allowBlank="1" showInputMessage="1" showErrorMessage="1" promptTitle="unidad de decisión responsable" prompt="Diligenciar la unidad de desición responsable Ej: PNN Chingaza, DTAO,  Grupo de Contratos etc. " sqref="J7:J8"/>
    <dataValidation allowBlank="1" showInputMessage="1" showErrorMessage="1" promptTitle="Calificación " prompt="Es el resultado de multiplicar la probabilidad X impacto" sqref="M7:M8"/>
    <dataValidation allowBlank="1" showInputMessage="1" showErrorMessage="1" promptTitle="Zona de riesgo" prompt="De acuerdo a la calificación del riesgo se ubica en l a zona de riesgo conforme a la matriz de calificación y evaluación de los riesgos institucionales y de corrupción" sqref="O7:O8"/>
    <dataValidation allowBlank="1" showInputMessage="1" showErrorMessage="1" prompt="Seleccione si el control contrarresta la probabilidad o el impacto" sqref="AC7:AC8"/>
    <dataValidation allowBlank="1" showInputMessage="1" showErrorMessage="1" promptTitle="Peso porcentual" prompt="Para cada acción preventiva se deberá asignar un peso porcentual de tal forma que sumen el 100%, lo cual facilitará determinar el % de avance del monitoreo y seguimiento. " sqref="AO7:AO8"/>
    <dataValidation allowBlank="1" showInputMessage="1" showErrorMessage="1" promptTitle="Registro/evidencia" prompt="En esta columna se debe relacionar el registro que evidencia la implementación de la acción preventiva establecida. Ej: Para la acción preventiva No. 1. Informe de recorridos de PVC y para la acción preventiva No. 2. Actas mesas de trabajo." sqref="AP7:AP8"/>
    <dataValidation allowBlank="1" showInputMessage="1" showErrorMessage="1" promptTitle="Responsable" prompt="La responsabilidad está en cabeza de los jefes, coordinadores, subdirectores, directores territoriales, aunque la acción preventiva a ejecutar esté delegada en un funcionario y/o contratista._x000a__x000a_" sqref="AQ7:AQ8"/>
    <dataValidation allowBlank="1" showInputMessage="1" showErrorMessage="1" promptTitle="Fecha inicio" prompt="Corresponde a la fecha en la que se inicia la ejecución de las acciones preventivas." sqref="AR7:AR8"/>
    <dataValidation allowBlank="1" showInputMessage="1" showErrorMessage="1" promptTitle="Fecha finalización" prompt="Corresponde a la fecha de finalización de ejecución de  las acciones preventivas._x000a__x000a_" sqref="AS7:AS8"/>
    <dataValidation allowBlank="1" showInputMessage="1" showErrorMessage="1" promptTitle="acción de contingencia" prompt="Para cada riesgo se debe establecer acciones de contingencia las cuales deben activarse una vez el riesgo se materialice. Ejemplo: Recuperar información, denunciar actos de corrupción ante las instancias correspondientes, " sqref="AT7:AT8"/>
    <dataValidation allowBlank="1" showInputMessage="1" showErrorMessage="1" promptTitle="Zona de riesgo" prompt="Es la zona donde queda el riesgos despues de evaluado los controles, este seria el riesgo residual" sqref="AL7:AL8"/>
    <dataValidation allowBlank="1" showInputMessage="1" showErrorMessage="1" prompt="1- Raro_x000a_2- Improbable_x000a_3- Posible_x000a_4- Probable_x000a_5- Casi seguro_x000a_" sqref="AH17 AH19 AH9:AH15"/>
    <dataValidation type="list" allowBlank="1" showInputMessage="1" showErrorMessage="1" sqref="I17:I21 I9:I15">
      <formula1>Clasificacion</formula1>
    </dataValidation>
    <dataValidation allowBlank="1" showInputMessage="1" showErrorMessage="1" prompt="3_x000a_4_x000a_5_x000a_" sqref="AI17 AI19 AI9:AI15"/>
    <dataValidation type="list" allowBlank="1" showInputMessage="1" showErrorMessage="1" prompt="1- Raro_x000a_2- Improbable_x000a_3- Posible_x000a_4- Probable_x000a_5- Casi seguro_x000a_" sqref="K15 K17 K19 K9:K12">
      <formula1>"1,2,3,4,5"</formula1>
    </dataValidation>
    <dataValidation type="list" allowBlank="1" showInputMessage="1" showErrorMessage="1" prompt="_x000a_" sqref="L17 L19 L9:L15">
      <formula1>"3,4,5"</formula1>
    </dataValidation>
    <dataValidation type="list" allowBlank="1" showInputMessage="1" showErrorMessage="1" prompt="Institucional_x000a_Corrupción" sqref="D9:D21">
      <formula1>"Institucional,Corrupción"</formula1>
    </dataValidation>
    <dataValidation type="list" allowBlank="1" showInputMessage="1" showErrorMessage="1" sqref="Z9:Z19 R9:R19 T9:T19 V9:V19 X9:X19">
      <formula1>"SI,NO"</formula1>
    </dataValidation>
    <dataValidation type="list" allowBlank="1" showInputMessage="1" showErrorMessage="1" sqref="AC9:AC19">
      <formula1>$AC$255:$AC$256</formula1>
    </dataValidation>
    <dataValidation type="list" allowBlank="1" showInputMessage="1" showErrorMessage="1" sqref="Q9:Q19">
      <formula1>"PREVENTIVO, CORRECTIVO"</formula1>
    </dataValidation>
    <dataValidation type="list" allowBlank="1" showInputMessage="1" showErrorMessage="1" sqref="B9:B21">
      <formula1>$E$307:$E$319</formula1>
    </dataValidation>
  </dataValidations>
  <printOptions horizontalCentered="1"/>
  <pageMargins left="0.19685039370078741" right="0.19685039370078741" top="0.78740157480314965" bottom="0.39370078740157483" header="0" footer="0"/>
  <pageSetup scale="28" fitToHeight="0" orientation="landscape" r:id="rId1"/>
  <headerFooter alignWithMargins="0"/>
  <colBreaks count="1" manualBreakCount="1">
    <brk id="41"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Conveciones Riesgo Ajustada</vt:lpstr>
      <vt:lpstr>Tablas de apoyo</vt:lpstr>
      <vt:lpstr>Matriz RI-RC</vt:lpstr>
      <vt:lpstr>contexto por proceso</vt:lpstr>
      <vt:lpstr>Impacto R.Institucional (2)</vt:lpstr>
      <vt:lpstr>Det imp Rcorrupcion</vt:lpstr>
      <vt:lpstr>Impacto R.Institucional</vt:lpstr>
      <vt:lpstr>Impacto R. Corrupción</vt:lpstr>
      <vt:lpstr>mapa de riesgos </vt:lpstr>
      <vt:lpstr>'mapa de riesgos '!Área_de_impresión</vt:lpstr>
      <vt:lpstr>Clasificacion</vt:lpstr>
      <vt:lpstr>'mapa de riesgos '!Títulos_a_imprimir</vt:lpstr>
    </vt:vector>
  </TitlesOfParts>
  <Company>CAJA DE LA VIVIENDA POPULAR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GELozano</dc:creator>
  <cp:lastModifiedBy>ERNESTO  BERMUDEZ BELLO</cp:lastModifiedBy>
  <cp:lastPrinted>2016-05-03T15:43:51Z</cp:lastPrinted>
  <dcterms:created xsi:type="dcterms:W3CDTF">2006-10-31T20:51:49Z</dcterms:created>
  <dcterms:modified xsi:type="dcterms:W3CDTF">2019-01-17T22:21:13Z</dcterms:modified>
</cp:coreProperties>
</file>