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Users\Raymon.sales\Desktop\III SEGUIMIENTO PAAC- OAP  31-12-2021\III SEGUIMIENTO PAAC REPORTADO 31-12-2021\REPORTE DEFINITIVO PAAC 31-12-2021\PARA PUBLICAR\"/>
    </mc:Choice>
  </mc:AlternateContent>
  <xr:revisionPtr revIDLastSave="0" documentId="13_ncr:1_{96F3C87C-0B07-4788-B3ED-1A86AA63B91F}" xr6:coauthVersionLast="47" xr6:coauthVersionMax="47" xr10:uidLastSave="{00000000-0000-0000-0000-000000000000}"/>
  <bookViews>
    <workbookView xWindow="-120" yWindow="-120" windowWidth="29040" windowHeight="15840" firstSheet="5" activeTab="5" xr2:uid="{00000000-000D-0000-FFFF-FFFF00000000}"/>
  </bookViews>
  <sheets>
    <sheet name="Obj 4" sheetId="2" state="hidden" r:id="rId1"/>
    <sheet name="Obj 5" sheetId="3" state="hidden" r:id="rId2"/>
    <sheet name="Obj 6" sheetId="4" state="hidden" r:id="rId3"/>
    <sheet name="Obj 7" sheetId="5" state="hidden" r:id="rId4"/>
    <sheet name="Obj 8" sheetId="6" state="hidden" r:id="rId5"/>
    <sheet name="Plan de Participación"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r66Slti/8gRrDSuJu0h8ia6CZjQ=="/>
    </ext>
  </extLst>
</workbook>
</file>

<file path=xl/calcChain.xml><?xml version="1.0" encoding="utf-8"?>
<calcChain xmlns="http://schemas.openxmlformats.org/spreadsheetml/2006/main">
  <c r="AP72" i="7" l="1"/>
  <c r="AP56" i="7"/>
  <c r="AP52" i="7"/>
  <c r="AP44" i="7"/>
  <c r="AP40" i="7"/>
  <c r="AP32" i="7"/>
  <c r="AP16" i="7"/>
  <c r="AP68" i="7"/>
  <c r="AP12" i="7" l="1"/>
  <c r="AP48" i="7"/>
  <c r="AP60" i="7"/>
  <c r="AP64" i="7"/>
  <c r="AP24" i="7" l="1"/>
  <c r="AP20" i="7"/>
  <c r="AP36" i="7" l="1"/>
  <c r="AP28" i="7"/>
  <c r="AG68" i="7" l="1"/>
  <c r="Y68" i="7"/>
  <c r="AG64" i="7"/>
  <c r="Y64" i="7"/>
  <c r="AG60" i="7"/>
  <c r="Y60" i="7"/>
  <c r="AG56" i="7"/>
  <c r="Y56" i="7"/>
  <c r="AG52" i="7"/>
  <c r="Y52" i="7"/>
  <c r="AG48" i="7"/>
  <c r="Y48" i="7"/>
  <c r="AG44" i="7"/>
  <c r="Y44" i="7"/>
  <c r="AG40" i="7"/>
  <c r="Y40" i="7"/>
  <c r="AG36" i="7"/>
  <c r="Y36" i="7"/>
  <c r="AG32" i="7"/>
  <c r="AG28" i="7"/>
  <c r="AG24" i="7"/>
  <c r="AG20" i="7"/>
  <c r="AG16" i="7"/>
  <c r="Y16" i="7"/>
  <c r="AG12" i="7"/>
  <c r="Y12" i="7"/>
  <c r="AG8" i="7"/>
  <c r="Y8" i="7"/>
  <c r="AG4" i="7"/>
  <c r="AG72" i="7" s="1"/>
  <c r="Y4" i="7"/>
  <c r="Y72" i="7" s="1"/>
  <c r="Q18" i="6"/>
  <c r="Q17" i="6"/>
  <c r="Q16" i="6"/>
  <c r="K16" i="6"/>
  <c r="I16" i="6"/>
  <c r="G16" i="6"/>
  <c r="E16" i="6"/>
  <c r="D16" i="6"/>
  <c r="C16" i="6"/>
  <c r="N15" i="6"/>
  <c r="M15" i="6"/>
  <c r="F15" i="6"/>
  <c r="M14" i="6"/>
  <c r="M16" i="6" s="1"/>
  <c r="C19" i="6" s="1"/>
  <c r="F14" i="6"/>
  <c r="M13" i="6"/>
  <c r="F13" i="6"/>
  <c r="F16" i="6" s="1"/>
  <c r="C18" i="6" s="1"/>
  <c r="M12" i="6"/>
  <c r="F12" i="6"/>
  <c r="N12" i="6" s="1"/>
  <c r="N11" i="6"/>
  <c r="M11" i="6"/>
  <c r="F11" i="6"/>
  <c r="M10" i="6"/>
  <c r="N10" i="6" s="1"/>
  <c r="F10" i="6"/>
  <c r="M8" i="6"/>
  <c r="F8" i="6"/>
  <c r="N8" i="6" s="1"/>
  <c r="K186" i="5"/>
  <c r="I186" i="5"/>
  <c r="G186" i="5"/>
  <c r="E186" i="5"/>
  <c r="D186" i="5"/>
  <c r="C186" i="5"/>
  <c r="M185" i="5"/>
  <c r="F185" i="5"/>
  <c r="N185" i="5" s="1"/>
  <c r="N184" i="5"/>
  <c r="M184" i="5"/>
  <c r="F184" i="5"/>
  <c r="M183" i="5"/>
  <c r="N183" i="5" s="1"/>
  <c r="F183" i="5"/>
  <c r="M182" i="5"/>
  <c r="F182" i="5"/>
  <c r="N182" i="5" s="1"/>
  <c r="M181" i="5"/>
  <c r="F181" i="5"/>
  <c r="M180" i="5"/>
  <c r="F180" i="5"/>
  <c r="F186" i="5" s="1"/>
  <c r="C188" i="5" s="1"/>
  <c r="K168" i="5"/>
  <c r="I168" i="5"/>
  <c r="G168" i="5"/>
  <c r="E168" i="5"/>
  <c r="D168" i="5"/>
  <c r="C168" i="5"/>
  <c r="N167" i="5"/>
  <c r="M167" i="5"/>
  <c r="F167" i="5"/>
  <c r="M166" i="5"/>
  <c r="N166" i="5" s="1"/>
  <c r="F166" i="5"/>
  <c r="M165" i="5"/>
  <c r="F165" i="5"/>
  <c r="N165" i="5" s="1"/>
  <c r="N164" i="5"/>
  <c r="M164" i="5"/>
  <c r="F164" i="5"/>
  <c r="M163" i="5"/>
  <c r="M168" i="5" s="1"/>
  <c r="C171" i="5" s="1"/>
  <c r="F163" i="5"/>
  <c r="M162" i="5"/>
  <c r="F162" i="5"/>
  <c r="N162" i="5" s="1"/>
  <c r="Q150" i="5"/>
  <c r="K150" i="5"/>
  <c r="I150" i="5"/>
  <c r="G150" i="5"/>
  <c r="E150" i="5"/>
  <c r="D150" i="5"/>
  <c r="C150" i="5"/>
  <c r="N149" i="5"/>
  <c r="M149" i="5"/>
  <c r="F149" i="5"/>
  <c r="M148" i="5"/>
  <c r="F148" i="5"/>
  <c r="N148" i="5" s="1"/>
  <c r="M147" i="5"/>
  <c r="F147" i="5"/>
  <c r="N147" i="5" s="1"/>
  <c r="N146" i="5"/>
  <c r="M146" i="5"/>
  <c r="F146" i="5"/>
  <c r="M145" i="5"/>
  <c r="M150" i="5" s="1"/>
  <c r="C153" i="5" s="1"/>
  <c r="F145" i="5"/>
  <c r="Q133" i="5"/>
  <c r="K133" i="5"/>
  <c r="I133" i="5"/>
  <c r="G133" i="5"/>
  <c r="E133" i="5"/>
  <c r="D133" i="5"/>
  <c r="C133" i="5"/>
  <c r="M132" i="5"/>
  <c r="F132" i="5"/>
  <c r="N132" i="5" s="1"/>
  <c r="M131" i="5"/>
  <c r="F131" i="5"/>
  <c r="M130" i="5"/>
  <c r="F130" i="5"/>
  <c r="N130" i="5" s="1"/>
  <c r="N129" i="5"/>
  <c r="M129" i="5"/>
  <c r="F129" i="5"/>
  <c r="N128" i="5"/>
  <c r="M128" i="5"/>
  <c r="F128" i="5"/>
  <c r="M127" i="5"/>
  <c r="M133" i="5" s="1"/>
  <c r="C136" i="5" s="1"/>
  <c r="F127" i="5"/>
  <c r="N127" i="5" s="1"/>
  <c r="K115" i="5"/>
  <c r="I115" i="5"/>
  <c r="G115" i="5"/>
  <c r="E115" i="5"/>
  <c r="D115" i="5"/>
  <c r="C115" i="5"/>
  <c r="N114" i="5"/>
  <c r="M114" i="5"/>
  <c r="F114" i="5"/>
  <c r="M113" i="5"/>
  <c r="N113" i="5" s="1"/>
  <c r="F113" i="5"/>
  <c r="M112" i="5"/>
  <c r="F112" i="5"/>
  <c r="N112" i="5" s="1"/>
  <c r="M111" i="5"/>
  <c r="F111" i="5"/>
  <c r="N111" i="5" s="1"/>
  <c r="K99" i="5"/>
  <c r="I99" i="5"/>
  <c r="G99" i="5"/>
  <c r="E99" i="5"/>
  <c r="D99" i="5"/>
  <c r="C99" i="5"/>
  <c r="M98" i="5"/>
  <c r="F98" i="5"/>
  <c r="N98" i="5" s="1"/>
  <c r="M97" i="5"/>
  <c r="N97" i="5" s="1"/>
  <c r="F97" i="5"/>
  <c r="N96" i="5"/>
  <c r="M96" i="5"/>
  <c r="F96" i="5"/>
  <c r="M95" i="5"/>
  <c r="F95" i="5"/>
  <c r="N95" i="5" s="1"/>
  <c r="M94" i="5"/>
  <c r="F94" i="5"/>
  <c r="N94" i="5" s="1"/>
  <c r="N93" i="5"/>
  <c r="M93" i="5"/>
  <c r="F93" i="5"/>
  <c r="M92" i="5"/>
  <c r="N92" i="5" s="1"/>
  <c r="F92" i="5"/>
  <c r="M91" i="5"/>
  <c r="M99" i="5" s="1"/>
  <c r="C102" i="5" s="1"/>
  <c r="F91" i="5"/>
  <c r="N91" i="5" s="1"/>
  <c r="N90" i="5"/>
  <c r="N99" i="5" s="1"/>
  <c r="M90" i="5"/>
  <c r="F90" i="5"/>
  <c r="F99" i="5" s="1"/>
  <c r="C101" i="5" s="1"/>
  <c r="K78" i="5"/>
  <c r="I78" i="5"/>
  <c r="G78" i="5"/>
  <c r="E78" i="5"/>
  <c r="D78" i="5"/>
  <c r="C78" i="5"/>
  <c r="M77" i="5"/>
  <c r="N77" i="5" s="1"/>
  <c r="F77" i="5"/>
  <c r="M76" i="5"/>
  <c r="F76" i="5"/>
  <c r="N76" i="5" s="1"/>
  <c r="M75" i="5"/>
  <c r="F75" i="5"/>
  <c r="M74" i="5"/>
  <c r="F74" i="5"/>
  <c r="N74" i="5" s="1"/>
  <c r="N73" i="5"/>
  <c r="M73" i="5"/>
  <c r="F73" i="5"/>
  <c r="N72" i="5"/>
  <c r="M72" i="5"/>
  <c r="F72" i="5"/>
  <c r="M71" i="5"/>
  <c r="F71" i="5"/>
  <c r="N71" i="5" s="1"/>
  <c r="M70" i="5"/>
  <c r="F70" i="5"/>
  <c r="N70" i="5" s="1"/>
  <c r="N69" i="5"/>
  <c r="M69" i="5"/>
  <c r="F69" i="5"/>
  <c r="M68" i="5"/>
  <c r="N68" i="5" s="1"/>
  <c r="F68" i="5"/>
  <c r="M67" i="5"/>
  <c r="F67" i="5"/>
  <c r="N67" i="5" s="1"/>
  <c r="N66" i="5"/>
  <c r="M66" i="5"/>
  <c r="F66" i="5"/>
  <c r="M65" i="5"/>
  <c r="N65" i="5" s="1"/>
  <c r="F65" i="5"/>
  <c r="M64" i="5"/>
  <c r="F64" i="5"/>
  <c r="N64" i="5" s="1"/>
  <c r="M63" i="5"/>
  <c r="M78" i="5" s="1"/>
  <c r="C81" i="5" s="1"/>
  <c r="F63" i="5"/>
  <c r="N63" i="5" s="1"/>
  <c r="N62" i="5"/>
  <c r="M62" i="5"/>
  <c r="F62" i="5"/>
  <c r="F78" i="5" s="1"/>
  <c r="C80" i="5" s="1"/>
  <c r="C82" i="5" s="1"/>
  <c r="K50" i="5"/>
  <c r="I50" i="5"/>
  <c r="G50" i="5"/>
  <c r="E50" i="5"/>
  <c r="D50" i="5"/>
  <c r="C50" i="5"/>
  <c r="M49" i="5"/>
  <c r="N49" i="5" s="1"/>
  <c r="F49" i="5"/>
  <c r="N48" i="5"/>
  <c r="M48" i="5"/>
  <c r="F48" i="5"/>
  <c r="M47" i="5"/>
  <c r="F47" i="5"/>
  <c r="N47" i="5" s="1"/>
  <c r="M46" i="5"/>
  <c r="F46" i="5"/>
  <c r="F50" i="5" s="1"/>
  <c r="C52" i="5" s="1"/>
  <c r="N45" i="5"/>
  <c r="M45" i="5"/>
  <c r="M50" i="5" s="1"/>
  <c r="C53" i="5" s="1"/>
  <c r="F45" i="5"/>
  <c r="K33" i="5"/>
  <c r="I33" i="5"/>
  <c r="G33" i="5"/>
  <c r="E33" i="5"/>
  <c r="D33" i="5"/>
  <c r="C33" i="5"/>
  <c r="M32" i="5"/>
  <c r="F32" i="5"/>
  <c r="N32" i="5" s="1"/>
  <c r="M31" i="5"/>
  <c r="F31" i="5"/>
  <c r="N31" i="5" s="1"/>
  <c r="N30" i="5"/>
  <c r="M30" i="5"/>
  <c r="F30" i="5"/>
  <c r="M29" i="5"/>
  <c r="N29" i="5" s="1"/>
  <c r="F29" i="5"/>
  <c r="M28" i="5"/>
  <c r="F28" i="5"/>
  <c r="N28" i="5" s="1"/>
  <c r="M27" i="5"/>
  <c r="M33" i="5" s="1"/>
  <c r="C36" i="5" s="1"/>
  <c r="F27" i="5"/>
  <c r="M26" i="5"/>
  <c r="F26" i="5"/>
  <c r="F33" i="5" s="1"/>
  <c r="C35" i="5" s="1"/>
  <c r="C37" i="5" s="1"/>
  <c r="K14" i="5"/>
  <c r="I14" i="5"/>
  <c r="G14" i="5"/>
  <c r="E14" i="5"/>
  <c r="D14" i="5"/>
  <c r="C14" i="5"/>
  <c r="N13" i="5"/>
  <c r="M13" i="5"/>
  <c r="F13" i="5"/>
  <c r="M12" i="5"/>
  <c r="N12" i="5" s="1"/>
  <c r="F12" i="5"/>
  <c r="M11" i="5"/>
  <c r="F11" i="5"/>
  <c r="N11" i="5" s="1"/>
  <c r="N10" i="5"/>
  <c r="M10" i="5"/>
  <c r="F10" i="5"/>
  <c r="M9" i="5"/>
  <c r="N9" i="5" s="1"/>
  <c r="F9" i="5"/>
  <c r="M8" i="5"/>
  <c r="F8" i="5"/>
  <c r="N8" i="5" s="1"/>
  <c r="Q57" i="4"/>
  <c r="M57" i="4"/>
  <c r="C60" i="4" s="1"/>
  <c r="K57" i="4"/>
  <c r="I57" i="4"/>
  <c r="G57" i="4"/>
  <c r="E57" i="4"/>
  <c r="D57" i="4"/>
  <c r="C57" i="4"/>
  <c r="N56" i="4"/>
  <c r="M56" i="4"/>
  <c r="F56" i="4"/>
  <c r="M55" i="4"/>
  <c r="F55" i="4"/>
  <c r="N55" i="4" s="1"/>
  <c r="M54" i="4"/>
  <c r="F54" i="4"/>
  <c r="N54" i="4" s="1"/>
  <c r="N57" i="4" s="1"/>
  <c r="Q42" i="4"/>
  <c r="K42" i="4"/>
  <c r="I42" i="4"/>
  <c r="G42" i="4"/>
  <c r="F42" i="4"/>
  <c r="C44" i="4" s="1"/>
  <c r="E42" i="4"/>
  <c r="D42" i="4"/>
  <c r="C42" i="4"/>
  <c r="N41" i="4"/>
  <c r="M41" i="4"/>
  <c r="F41" i="4"/>
  <c r="M40" i="4"/>
  <c r="N40" i="4" s="1"/>
  <c r="N42" i="4" s="1"/>
  <c r="F40" i="4"/>
  <c r="Q29" i="4"/>
  <c r="Q28" i="4"/>
  <c r="K28" i="4"/>
  <c r="I28" i="4"/>
  <c r="G28" i="4"/>
  <c r="E28" i="4"/>
  <c r="D28" i="4"/>
  <c r="C28" i="4"/>
  <c r="N27" i="4"/>
  <c r="M27" i="4"/>
  <c r="F27" i="4"/>
  <c r="M26" i="4"/>
  <c r="N26" i="4" s="1"/>
  <c r="F26" i="4"/>
  <c r="M25" i="4"/>
  <c r="F25" i="4"/>
  <c r="N25" i="4" s="1"/>
  <c r="M24" i="4"/>
  <c r="F24" i="4"/>
  <c r="N24" i="4" s="1"/>
  <c r="C14" i="4"/>
  <c r="Q12" i="4"/>
  <c r="K12" i="4"/>
  <c r="I12" i="4"/>
  <c r="G12" i="4"/>
  <c r="E12" i="4"/>
  <c r="D12" i="4"/>
  <c r="C12" i="4"/>
  <c r="M11" i="4"/>
  <c r="F11" i="4"/>
  <c r="N11" i="4" s="1"/>
  <c r="N10" i="4"/>
  <c r="M10" i="4"/>
  <c r="F10" i="4"/>
  <c r="M9" i="4"/>
  <c r="N9" i="4" s="1"/>
  <c r="F9" i="4"/>
  <c r="M8" i="4"/>
  <c r="F8" i="4"/>
  <c r="F12" i="4" s="1"/>
  <c r="Q81" i="3"/>
  <c r="K81" i="3"/>
  <c r="I81" i="3"/>
  <c r="G81" i="3"/>
  <c r="E81" i="3"/>
  <c r="D81" i="3"/>
  <c r="C81" i="3"/>
  <c r="M80" i="3"/>
  <c r="M81" i="3" s="1"/>
  <c r="C84" i="3" s="1"/>
  <c r="F80" i="3"/>
  <c r="M79" i="3"/>
  <c r="F79" i="3"/>
  <c r="N79" i="3" s="1"/>
  <c r="Q67" i="3"/>
  <c r="K67" i="3"/>
  <c r="I67" i="3"/>
  <c r="G67" i="3"/>
  <c r="E67" i="3"/>
  <c r="D67" i="3"/>
  <c r="C67" i="3"/>
  <c r="M66" i="3"/>
  <c r="F66" i="3"/>
  <c r="N66" i="3" s="1"/>
  <c r="N65" i="3"/>
  <c r="N67" i="3" s="1"/>
  <c r="M65" i="3"/>
  <c r="F65" i="3"/>
  <c r="Q53" i="3"/>
  <c r="K53" i="3"/>
  <c r="I53" i="3"/>
  <c r="G53" i="3"/>
  <c r="F53" i="3"/>
  <c r="C55" i="3" s="1"/>
  <c r="C57" i="3" s="1"/>
  <c r="E53" i="3"/>
  <c r="D53" i="3"/>
  <c r="C53" i="3"/>
  <c r="N52" i="3"/>
  <c r="M52" i="3"/>
  <c r="F52" i="3"/>
  <c r="M51" i="3"/>
  <c r="M53" i="3" s="1"/>
  <c r="C56" i="3" s="1"/>
  <c r="F51" i="3"/>
  <c r="Q39" i="3"/>
  <c r="K39" i="3"/>
  <c r="I39" i="3"/>
  <c r="G39" i="3"/>
  <c r="E39" i="3"/>
  <c r="D39" i="3"/>
  <c r="C39" i="3"/>
  <c r="M38" i="3"/>
  <c r="N38" i="3" s="1"/>
  <c r="F38" i="3"/>
  <c r="M37" i="3"/>
  <c r="F37" i="3"/>
  <c r="N37" i="3" s="1"/>
  <c r="M36" i="3"/>
  <c r="M39" i="3" s="1"/>
  <c r="C42" i="3" s="1"/>
  <c r="F36" i="3"/>
  <c r="F39" i="3" s="1"/>
  <c r="C41" i="3" s="1"/>
  <c r="Q24" i="3"/>
  <c r="K24" i="3"/>
  <c r="I24" i="3"/>
  <c r="G24" i="3"/>
  <c r="E24" i="3"/>
  <c r="D24" i="3"/>
  <c r="C24" i="3"/>
  <c r="M23" i="3"/>
  <c r="M24" i="3" s="1"/>
  <c r="C27" i="3" s="1"/>
  <c r="F23" i="3"/>
  <c r="Q11" i="3"/>
  <c r="K11" i="3"/>
  <c r="I11" i="3"/>
  <c r="G11" i="3"/>
  <c r="E11" i="3"/>
  <c r="D11" i="3"/>
  <c r="C11" i="3"/>
  <c r="M10" i="3"/>
  <c r="F10" i="3"/>
  <c r="M9" i="3"/>
  <c r="F9" i="3"/>
  <c r="N9" i="3" s="1"/>
  <c r="N8" i="3"/>
  <c r="M8" i="3"/>
  <c r="F8" i="3"/>
  <c r="Q57" i="2"/>
  <c r="K57" i="2"/>
  <c r="I57" i="2"/>
  <c r="G57" i="2"/>
  <c r="E57" i="2"/>
  <c r="D57" i="2"/>
  <c r="C57" i="2"/>
  <c r="M56" i="2"/>
  <c r="N56" i="2" s="1"/>
  <c r="F56" i="2"/>
  <c r="N55" i="2"/>
  <c r="M55" i="2"/>
  <c r="F55" i="2"/>
  <c r="M54" i="2"/>
  <c r="M57" i="2" s="1"/>
  <c r="C60" i="2" s="1"/>
  <c r="F54" i="2"/>
  <c r="N54" i="2" s="1"/>
  <c r="Q42" i="2"/>
  <c r="K42" i="2"/>
  <c r="I42" i="2"/>
  <c r="G42" i="2"/>
  <c r="E42" i="2"/>
  <c r="D42" i="2"/>
  <c r="C42" i="2"/>
  <c r="M41" i="2"/>
  <c r="F41" i="2"/>
  <c r="N41" i="2" s="1"/>
  <c r="M40" i="2"/>
  <c r="F40" i="2"/>
  <c r="N40" i="2" s="1"/>
  <c r="N39" i="2"/>
  <c r="N42" i="2" s="1"/>
  <c r="M39" i="2"/>
  <c r="F39" i="2"/>
  <c r="Q27" i="2"/>
  <c r="K27" i="2"/>
  <c r="I27" i="2"/>
  <c r="G27" i="2"/>
  <c r="F27" i="2"/>
  <c r="C29" i="2" s="1"/>
  <c r="E27" i="2"/>
  <c r="D27" i="2"/>
  <c r="C27" i="2"/>
  <c r="N26" i="2"/>
  <c r="M26" i="2"/>
  <c r="F26" i="2"/>
  <c r="M25" i="2"/>
  <c r="F25" i="2"/>
  <c r="Q13" i="2"/>
  <c r="K13" i="2"/>
  <c r="I13" i="2"/>
  <c r="G13" i="2"/>
  <c r="E13" i="2"/>
  <c r="D13" i="2"/>
  <c r="C13" i="2"/>
  <c r="M12" i="2"/>
  <c r="F12" i="2"/>
  <c r="N12" i="2" s="1"/>
  <c r="M11" i="2"/>
  <c r="F11" i="2"/>
  <c r="M10" i="2"/>
  <c r="F10" i="2"/>
  <c r="N10" i="2" s="1"/>
  <c r="N9" i="2"/>
  <c r="M9" i="2"/>
  <c r="F9" i="2"/>
  <c r="N8" i="2"/>
  <c r="M8" i="2"/>
  <c r="M13" i="2" s="1"/>
  <c r="C16" i="2" s="1"/>
  <c r="F8" i="2"/>
  <c r="F13" i="2" s="1"/>
  <c r="C15" i="2" s="1"/>
  <c r="C17" i="2" s="1"/>
  <c r="N25" i="2" l="1"/>
  <c r="N27" i="2" s="1"/>
  <c r="M27" i="2"/>
  <c r="C30" i="2" s="1"/>
  <c r="C103" i="5"/>
  <c r="N115" i="5"/>
  <c r="N13" i="2"/>
  <c r="N14" i="5"/>
  <c r="C54" i="5"/>
  <c r="C20" i="6"/>
  <c r="N57" i="2"/>
  <c r="C31" i="2"/>
  <c r="C43" i="3"/>
  <c r="N28" i="4"/>
  <c r="M28" i="4"/>
  <c r="C31" i="4" s="1"/>
  <c r="M42" i="4"/>
  <c r="C45" i="4" s="1"/>
  <c r="C46" i="4" s="1"/>
  <c r="F14" i="5"/>
  <c r="C16" i="5" s="1"/>
  <c r="N133" i="5"/>
  <c r="F168" i="5"/>
  <c r="C170" i="5" s="1"/>
  <c r="C172" i="5" s="1"/>
  <c r="F81" i="3"/>
  <c r="C83" i="3" s="1"/>
  <c r="C85" i="3" s="1"/>
  <c r="N145" i="5"/>
  <c r="N150" i="5" s="1"/>
  <c r="N163" i="5"/>
  <c r="N168" i="5" s="1"/>
  <c r="M186" i="5"/>
  <c r="C189" i="5" s="1"/>
  <c r="C190" i="5" s="1"/>
  <c r="N14" i="6"/>
  <c r="F28" i="4"/>
  <c r="C30" i="4" s="1"/>
  <c r="C32" i="4" s="1"/>
  <c r="F57" i="4"/>
  <c r="C59" i="4" s="1"/>
  <c r="C61" i="4" s="1"/>
  <c r="M14" i="5"/>
  <c r="C17" i="5" s="1"/>
  <c r="F115" i="5"/>
  <c r="C117" i="5" s="1"/>
  <c r="N80" i="3"/>
  <c r="F42" i="2"/>
  <c r="C44" i="2" s="1"/>
  <c r="M11" i="3"/>
  <c r="C14" i="3" s="1"/>
  <c r="N51" i="3"/>
  <c r="N53" i="3" s="1"/>
  <c r="F67" i="3"/>
  <c r="C69" i="3" s="1"/>
  <c r="M12" i="4"/>
  <c r="C15" i="4" s="1"/>
  <c r="C16" i="4" s="1"/>
  <c r="N26" i="5"/>
  <c r="N33" i="5" s="1"/>
  <c r="N180" i="5"/>
  <c r="N13" i="6"/>
  <c r="N16" i="6" s="1"/>
  <c r="M115" i="5"/>
  <c r="C118" i="5" s="1"/>
  <c r="F150" i="5"/>
  <c r="C152" i="5" s="1"/>
  <c r="C154" i="5" s="1"/>
  <c r="F11" i="3"/>
  <c r="C13" i="3" s="1"/>
  <c r="N81" i="3"/>
  <c r="N11" i="2"/>
  <c r="M42" i="2"/>
  <c r="C45" i="2" s="1"/>
  <c r="F57" i="2"/>
  <c r="C59" i="2" s="1"/>
  <c r="C61" i="2" s="1"/>
  <c r="N10" i="3"/>
  <c r="N11" i="3" s="1"/>
  <c r="F24" i="3"/>
  <c r="C26" i="3" s="1"/>
  <c r="C28" i="3" s="1"/>
  <c r="N23" i="3"/>
  <c r="N24" i="3" s="1"/>
  <c r="N36" i="3"/>
  <c r="N39" i="3" s="1"/>
  <c r="M67" i="3"/>
  <c r="C70" i="3" s="1"/>
  <c r="N8" i="4"/>
  <c r="N12" i="4" s="1"/>
  <c r="N27" i="5"/>
  <c r="N46" i="5"/>
  <c r="N50" i="5" s="1"/>
  <c r="N75" i="5"/>
  <c r="N78" i="5" s="1"/>
  <c r="N131" i="5"/>
  <c r="F133" i="5"/>
  <c r="C135" i="5" s="1"/>
  <c r="C137" i="5" s="1"/>
  <c r="N181" i="5"/>
  <c r="C46" i="2" l="1"/>
  <c r="C18" i="5"/>
  <c r="C71" i="3"/>
  <c r="C119" i="5"/>
  <c r="C15" i="3"/>
  <c r="N18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2" authorId="0" shapeId="0" xr:uid="{00000000-0006-0000-0600-000004000000}">
      <text>
        <r>
          <rPr>
            <sz val="11"/>
            <color theme="1"/>
            <rFont val="Arial"/>
          </rPr>
          <t>======
ID#AAAAOiDRbdU
ERNESTO  BERMUDEZ BELLO    (2021-08-26 19:37:01)
Son grupos de ciudadanos hacia quien esta enfocada la gestión que realiza la entidad</t>
        </r>
      </text>
    </comment>
    <comment ref="L2" authorId="0" shapeId="0" xr:uid="{00000000-0006-0000-0600-000003000000}">
      <text>
        <r>
          <rPr>
            <sz val="11"/>
            <color theme="1"/>
            <rFont val="Arial"/>
          </rPr>
          <t>======
ID#AAAAOiDRbdY
Usuario    (2021-08-26 19:37:01)
El numero de participantes se ajustan a las condiciones im,puestas por el aislamiento obligatorio decretado por el Gobierno Nacional con acasión de la pandermia del CIVID 19</t>
        </r>
      </text>
    </comment>
    <comment ref="Y64" authorId="0" shapeId="0" xr:uid="{00000000-0006-0000-0600-000001000000}">
      <text>
        <r>
          <rPr>
            <sz val="11"/>
            <color theme="1"/>
            <rFont val="Arial"/>
          </rPr>
          <t>======
ID#AAAAOiDRbdg
Usuario    (2021-08-26 19:37:01)
Actividad suspendida por efecto de la emergencia sanitaria declarada, por tanto no se tiene en cuenta en el cálculo promedio</t>
        </r>
      </text>
    </comment>
    <comment ref="Y68" authorId="0" shapeId="0" xr:uid="{00000000-0006-0000-0600-000002000000}">
      <text>
        <r>
          <rPr>
            <sz val="11"/>
            <color theme="1"/>
            <rFont val="Arial"/>
          </rPr>
          <t>======
ID#AAAAOiDRbdc
Usuario    (2021-08-26 19:37:01)
Usuario:
Actividad suspendida por efecto de la emergencia sanitaria declarada, por tanto no se tiene en cuenta en el cálculo promedio</t>
        </r>
      </text>
    </comment>
  </commentList>
  <extLst>
    <ext xmlns:r="http://schemas.openxmlformats.org/officeDocument/2006/relationships" uri="GoogleSheetsCustomDataVersion1">
      <go:sheetsCustomData xmlns:go="http://customooxmlschemas.google.com/" r:id="rId1" roundtripDataSignature="AMtx7mgwjnfMvntCoD+TPGa9hjX9d2sWLw=="/>
    </ext>
  </extLst>
</comments>
</file>

<file path=xl/sharedStrings.xml><?xml version="1.0" encoding="utf-8"?>
<sst xmlns="http://schemas.openxmlformats.org/spreadsheetml/2006/main" count="1427" uniqueCount="595">
  <si>
    <t>Iniciativa estratégica</t>
  </si>
  <si>
    <t>Presupuesto General de la Nación 2017</t>
  </si>
  <si>
    <t>Otras fuentes</t>
  </si>
  <si>
    <t>Presupuesto total</t>
  </si>
  <si>
    <t>Metas 2017</t>
  </si>
  <si>
    <t>Inversión</t>
  </si>
  <si>
    <t>Funcionamiento</t>
  </si>
  <si>
    <t>Vigencias futuras</t>
  </si>
  <si>
    <t>Total PGN 2017</t>
  </si>
  <si>
    <t>FFJC - Saldos</t>
  </si>
  <si>
    <t>Descripción fuente de saldos FFJC</t>
  </si>
  <si>
    <t>Rendimientos - FFJC</t>
  </si>
  <si>
    <t>Descripción fuente de rendimientos FFJC</t>
  </si>
  <si>
    <t>Por apalancar</t>
  </si>
  <si>
    <t>Descripción fuente por apalancar</t>
  </si>
  <si>
    <t>Total otras fuentes</t>
  </si>
  <si>
    <t>Indicador programático</t>
  </si>
  <si>
    <t>Valor</t>
  </si>
  <si>
    <t>SGR</t>
  </si>
  <si>
    <t>Total</t>
  </si>
  <si>
    <t>PGN Colciencias 2017</t>
  </si>
  <si>
    <t>Otras Fuentes</t>
  </si>
  <si>
    <t>Colombia BIO</t>
  </si>
  <si>
    <t>Objetivo Estratégico 4</t>
  </si>
  <si>
    <t>Desarrollar un sistema e institucionalidad habilitante para la CTeI</t>
  </si>
  <si>
    <t>Programa Estratégico 4.1</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</si>
  <si>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</si>
  <si>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</si>
  <si>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</si>
  <si>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</si>
  <si>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</si>
  <si>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</si>
  <si>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</si>
  <si>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Programa Estratégico 4.2</t>
  </si>
  <si>
    <t>Pacto por la innovación</t>
  </si>
  <si>
    <t>Ciudades que formalicen pactos por la innovación</t>
  </si>
  <si>
    <t>Propuesta ciudades que formalicen pactos por la innovación</t>
  </si>
  <si>
    <t>Programa Estratégico 4.3</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</si>
  <si>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</si>
  <si>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</si>
  <si>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</si>
  <si>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</si>
  <si>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</si>
  <si>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</si>
  <si>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Desarrollo de capacidades para diseño y evaluación de políticas en los actores del Sistema Nacional</t>
  </si>
  <si>
    <t>Orientar conceptual y metodológicamente la formulación y evaluación de políticas de CTeI a nivel departamental y municipal</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</si>
  <si>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</si>
  <si>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</si>
  <si>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</si>
  <si>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Objetivo Estratégico 5</t>
  </si>
  <si>
    <t>Desarrollar proyectos estratégicos y de impacto en CTeI a través de la articulación de recursos de la nación, los departamentos y otros actores</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</si>
  <si>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</si>
  <si>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</si>
  <si>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</si>
  <si>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</si>
  <si>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</si>
  <si>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</si>
  <si>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</si>
  <si>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</si>
  <si>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</si>
  <si>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</si>
  <si>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Programa Estratégico 5.4</t>
  </si>
  <si>
    <t>Verifica Requisitos de Presentación de Proyectos -Ley 1530 de 2012</t>
  </si>
  <si>
    <t>xxxx</t>
  </si>
  <si>
    <t>Programa Estratégico 5.5</t>
  </si>
  <si>
    <t>Evaluador de proyectos (Panel de Expertos-Comité cuando es oferta Colciencias)- Acuerdo  32 de 2015 de la Comisión Rectora del SGR.</t>
  </si>
  <si>
    <t>Programa Estratégico 5.6</t>
  </si>
  <si>
    <t>Somete a evaluación de terceros los proyectos</t>
  </si>
  <si>
    <t>Evaluar los proyectos antes de la verificación de requisitos de presentación</t>
  </si>
  <si>
    <t xml:space="preserve">Definir / diferenciar requisitos de presentación de proyectos antes y después de la evaluación </t>
  </si>
  <si>
    <t>Objetivo Estratégico 6</t>
  </si>
  <si>
    <t>Generar vínculos entre los actores del SNCTI y actores internacionales estratégicos</t>
  </si>
  <si>
    <t>Programa Estratégico 6.1</t>
  </si>
  <si>
    <t xml:space="preserve">Participación de Colombia en el ámbito internacional, con miras a promover el avance de la Ciencia, Tecnología e Innovación </t>
  </si>
  <si>
    <t>Reunión Ministros CTeI OEA</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</si>
  <si>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</si>
  <si>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</si>
  <si>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</si>
  <si>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</si>
  <si>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Programa Estratégico 6.2</t>
  </si>
  <si>
    <t>Circulación de conocimiento y prácticas innovadoras en un escenario global</t>
  </si>
  <si>
    <t>Propuesta del modelo  para que las convocatorias de Colciencias tengan un componente internacional</t>
  </si>
  <si>
    <t>Convocatorias transnacionales</t>
  </si>
  <si>
    <t>Proyectos de investigación apoyados</t>
  </si>
  <si>
    <r>
      <rPr>
        <sz val="12"/>
        <color rgb="FFFF0000"/>
        <rFont val="Arial"/>
      </rPr>
      <t>Programa</t>
    </r>
    <r>
      <rPr>
        <sz val="12"/>
        <color theme="1"/>
        <rFont val="Arial"/>
      </rPr>
      <t xml:space="preserve"> GROW NSF</t>
    </r>
  </si>
  <si>
    <t>Movilidades internacionales apoyadas</t>
  </si>
  <si>
    <t>Convocatoria Europa</t>
  </si>
  <si>
    <t>Programa Estratégico 6.3</t>
  </si>
  <si>
    <t>Gestión de Recursos Financieros de Cooperación Internacional para CTeI</t>
  </si>
  <si>
    <t>Fortalecer el modelo de Matching Fund para apalancar recursos CTeI</t>
  </si>
  <si>
    <t>Apalancamiento de recursos, programas Colciencias</t>
  </si>
  <si>
    <t>Programa Estratégico 6.4</t>
  </si>
  <si>
    <t xml:space="preserve">Participación de Colombia en Horizonte 2020 de la Unión Europea </t>
  </si>
  <si>
    <t>Fortalecer el rol de Colciencias como punto nacional de contacto H2020</t>
  </si>
  <si>
    <t>Convenio 445 de 2015 con ACAC </t>
  </si>
  <si>
    <t>Personas capacitadas en H2020</t>
  </si>
  <si>
    <t>Convocatoria para apoyar la movilidad internacional en la eventual conformación y fortalecimiento de consorcios en el marco del Octavo Programa Marco de la Unión Europea - HORIZONTE 2020</t>
  </si>
  <si>
    <t>Apalancamiento de Recursos del Programa H2020</t>
  </si>
  <si>
    <t>Objetivo Estratégico 7</t>
  </si>
  <si>
    <t>Convertir a COLCIENCIAS en Ágil, Moderna y Transparente - ATM</t>
  </si>
  <si>
    <t>Programa Estratégico 7.1</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</si>
  <si>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</si>
  <si>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</si>
  <si>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</si>
  <si>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</si>
  <si>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</si>
  <si>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</si>
  <si>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</si>
  <si>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</si>
  <si>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</si>
  <si>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</si>
  <si>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</si>
  <si>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Programa Estratégico 7.2</t>
  </si>
  <si>
    <t>Comunicamos lo que hacemos</t>
  </si>
  <si>
    <t>Gestión de comunicación estratégica</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</si>
  <si>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</si>
  <si>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</si>
  <si>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</si>
  <si>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</si>
  <si>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</si>
  <si>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</si>
  <si>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</si>
  <si>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 xml:space="preserve">Contribuir a una Colciencias más transparente  </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</si>
  <si>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</si>
  <si>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</si>
  <si>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</si>
  <si>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</si>
  <si>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</si>
  <si>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</si>
  <si>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</si>
  <si>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Programa Estratégico 7.4</t>
  </si>
  <si>
    <t>Cero improvisación</t>
  </si>
  <si>
    <t>OAP</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</si>
  <si>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</si>
  <si>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</si>
  <si>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</si>
  <si>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</si>
  <si>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</si>
  <si>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</si>
  <si>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</si>
  <si>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t>Contribuir a una Colciencias más transparente (OAP)</t>
  </si>
  <si>
    <t>% de cumplimiento de los requisitos de transparencia en Colciencias - OAP</t>
  </si>
  <si>
    <t>Contribuir a una Colciencias más moderna (OAP)</t>
  </si>
  <si>
    <t>% de cumplimiento de los requisitos de GEL en Colciencias - OAP</t>
  </si>
  <si>
    <t>DAF</t>
  </si>
  <si>
    <t>Gestionar recursos para garantizar el talento humano</t>
  </si>
  <si>
    <t>OCI</t>
  </si>
  <si>
    <t>Contribuir a una Colciencias mas transparente – Control Interno</t>
  </si>
  <si>
    <t>% de cumplimiento de los requisitos de transparencia en Colciencias - Control Interno</t>
  </si>
  <si>
    <t>Ejecución y presentación de auditorias, seguimientos y evaluaciones programadas</t>
  </si>
  <si>
    <t>Planeación y ejecución Auditoria Interna de Calidad</t>
  </si>
  <si>
    <t>Seguimiento y evaluación del riesgo</t>
  </si>
  <si>
    <t>Campañas de sensibilización</t>
  </si>
  <si>
    <t>SEGEL</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</si>
  <si>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</si>
  <si>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</si>
  <si>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</si>
  <si>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</si>
  <si>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r>
      <rPr>
        <sz val="12"/>
        <color rgb="FFFF0000"/>
        <rFont val="Arial"/>
      </rPr>
      <t xml:space="preserve">Fortalecer </t>
    </r>
    <r>
      <rPr>
        <sz val="12"/>
        <color theme="1"/>
        <rFont val="Arial"/>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</si>
  <si>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</si>
  <si>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</si>
  <si>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</si>
  <si>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</si>
  <si>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</si>
  <si>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</si>
  <si>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</si>
  <si>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</si>
  <si>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</si>
  <si>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Programa Estratégico 7.6</t>
  </si>
  <si>
    <t>Gestión documental</t>
  </si>
  <si>
    <t>Elaboración e implementación de instrumentos archivísticos</t>
  </si>
  <si>
    <t>% implementación del Programa de Gestión Documental</t>
  </si>
  <si>
    <t>Capacitar en gestión documental</t>
  </si>
  <si>
    <t>Optimización de herramienta  de gestión documental</t>
  </si>
  <si>
    <t>Programa Estratégico 7.7</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</si>
  <si>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</si>
  <si>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</si>
  <si>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</si>
  <si>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</si>
  <si>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</si>
  <si>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</si>
  <si>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Programa Estratégico 7.8</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</si>
  <si>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</si>
  <si>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</si>
  <si>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</si>
  <si>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</si>
  <si>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</si>
  <si>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</si>
  <si>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Programa Estratégico 7.9</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</si>
  <si>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</si>
  <si>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</si>
  <si>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</si>
  <si>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</si>
  <si>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</si>
  <si>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</si>
  <si>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Programa Estratégico 7.10</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</si>
  <si>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</si>
  <si>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</si>
  <si>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</si>
  <si>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</si>
  <si>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</si>
  <si>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</si>
  <si>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Objetivo Estratégico 8</t>
  </si>
  <si>
    <t>Propiciar condiciones para conocer valorar conservar y aprovechar nuestra biodiversidad</t>
  </si>
  <si>
    <t>Programa Estratégico 8.1</t>
  </si>
  <si>
    <t>Expediciones Bio</t>
  </si>
  <si>
    <t>Nuevos registros de especies en el Global Biodiversity Information Facility (GBIF) aportadas por Colombia</t>
  </si>
  <si>
    <t>Expediciones biológicas</t>
  </si>
  <si>
    <t>Fortalecimiento de Colecciones</t>
  </si>
  <si>
    <t>Regiones Bio</t>
  </si>
  <si>
    <t>Desarrollo Normativo</t>
  </si>
  <si>
    <t>FES</t>
  </si>
  <si>
    <t>Productos Bio</t>
  </si>
  <si>
    <t>Mentalidad y Cultura</t>
  </si>
  <si>
    <t>I+D Bio</t>
  </si>
  <si>
    <t>PARTICIPACIÓN SOCIAL, CIUDADANA Y DE RENDICIÓN DE CUENTAS 2021</t>
  </si>
  <si>
    <t>SEGUIMIENTO  PRIMER  CUATRIMESTRE  2021</t>
  </si>
  <si>
    <t>SEGUIMIENTO  SEGUNDO  CUATRIMESTRE  2021</t>
  </si>
  <si>
    <t>SEGUIMIENTO  TERCER  CUATRIMESTRE  2021</t>
  </si>
  <si>
    <t>Nro.</t>
  </si>
  <si>
    <t>Proceso</t>
  </si>
  <si>
    <t>Actividad a realizar</t>
  </si>
  <si>
    <t>Tipo de Documento</t>
  </si>
  <si>
    <t>Derecho fundamental relacionado</t>
  </si>
  <si>
    <t>Responsable</t>
  </si>
  <si>
    <t>Equipo de Apoyo</t>
  </si>
  <si>
    <t>Fecha estimada</t>
  </si>
  <si>
    <t>Grupo de valor impactado</t>
  </si>
  <si>
    <t>Tipo de espacio
(Virtual / Presencial /Semipresencial)</t>
  </si>
  <si>
    <t xml:space="preserve">Canal / Metodología de Participación
(Consulta, mesas de trabajo, foros, chat, reuniones, etc.) </t>
  </si>
  <si>
    <t xml:space="preserve">Participantes
 </t>
  </si>
  <si>
    <t xml:space="preserve"> Estrategia a utilizar para capacitar  a los grupos de valor </t>
  </si>
  <si>
    <t>Fase de Participación Ciudadana</t>
  </si>
  <si>
    <t>Instancias de participación ciudadana involucradas
(Instancias de participación legalmente conformadas u otros espacios de participación)</t>
  </si>
  <si>
    <t>Meta / Resultado Esperado</t>
  </si>
  <si>
    <t>Recursos asociados a la actividad a implementar</t>
  </si>
  <si>
    <t>Alianzas  o convenios asociados a la actividad a implementar</t>
  </si>
  <si>
    <r>
      <rPr>
        <b/>
        <sz val="10"/>
        <color theme="0"/>
        <rFont val="Arial"/>
      </rPr>
      <t xml:space="preserve">DESCRIPCIÓN   </t>
    </r>
    <r>
      <rPr>
        <b/>
        <i/>
        <u/>
        <sz val="10"/>
        <color theme="0"/>
        <rFont val="Arial"/>
      </rPr>
      <t>(de manera concreta)</t>
    </r>
  </si>
  <si>
    <t>OBSERVACIONES</t>
  </si>
  <si>
    <t>% de Avance</t>
  </si>
  <si>
    <r>
      <rPr>
        <b/>
        <sz val="10"/>
        <color theme="0"/>
        <rFont val="Arial"/>
      </rPr>
      <t xml:space="preserve">DESCRIPCIÓN   </t>
    </r>
    <r>
      <rPr>
        <b/>
        <i/>
        <u/>
        <sz val="10"/>
        <color theme="0"/>
        <rFont val="Arial"/>
      </rPr>
      <t>(de manera concreta)</t>
    </r>
  </si>
  <si>
    <t>OBSERVACIONES-OAP</t>
  </si>
  <si>
    <r>
      <rPr>
        <b/>
        <sz val="10"/>
        <color theme="0"/>
        <rFont val="Arial"/>
      </rPr>
      <t xml:space="preserve">DESCRIPCIÓN   </t>
    </r>
    <r>
      <rPr>
        <b/>
        <i/>
        <u/>
        <sz val="10"/>
        <color theme="0"/>
        <rFont val="Arial"/>
      </rPr>
      <t>(de manera concreta)</t>
    </r>
  </si>
  <si>
    <t xml:space="preserve">Fase </t>
  </si>
  <si>
    <t>Descripción de la fase</t>
  </si>
  <si>
    <t>Presupuesto</t>
  </si>
  <si>
    <t>Otros recursos
(incluye la información que debe entregar para el ejercicio de participación)</t>
  </si>
  <si>
    <t>Las observaciones, propuestas y recomendaciones  de los grupos de valor</t>
  </si>
  <si>
    <t>Los resultados de la participación</t>
  </si>
  <si>
    <t>Los compromisos adquiridos de cara a la ciudadanía (en caso de que se trate de un espacio de rendición de cuentas)</t>
  </si>
  <si>
    <t>Direccionamiento Estratégico</t>
  </si>
  <si>
    <t>Consulta ciudadana al Plan de Anticorrupción y de Atención al Ciudadano  2021 (PAAC)</t>
  </si>
  <si>
    <t>Plan</t>
  </si>
  <si>
    <t>Participación
Igualdad
Derecho de petición
Educación</t>
  </si>
  <si>
    <t>Dirección General
Oficina Asesora de Planeación</t>
  </si>
  <si>
    <t>GCEA</t>
  </si>
  <si>
    <t>Ciudadano, grupos étnicos, comunidades afrodescendientes y campesinas, Academia, Empresa, Estado, Proveedores, Funcionarios, Contratistas, Organizaciones No Gubernamentales</t>
  </si>
  <si>
    <t>Virtual</t>
  </si>
  <si>
    <t>Página web
Redes Sociales</t>
  </si>
  <si>
    <t>Ciudadanía , Veedurías, empresa privada</t>
  </si>
  <si>
    <t xml:space="preserve">
Publicación de banner en página principal con acceso directo a la consulta. Con enlace a los videos tutotiales de Función Pùblica.
</t>
  </si>
  <si>
    <t>Formulación</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</si>
  <si>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</si>
  <si>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Instancias de participación legalmente conformadas
Veedurías Ciudadanas
Otros espacios de participación</t>
  </si>
  <si>
    <t>100% de las consultas y aportes recibidos analizados y con respuesta
(Consultas analizadas y con respuesta / Total Consultas recibidas) x 100%</t>
  </si>
  <si>
    <t>Se recibieron propuestas de ajustes  provenientes de las Unidades de decisión internas de PNN</t>
  </si>
  <si>
    <t xml:space="preserve">Del análisis realizado se procedió a ajustar las que ameritaban cambio, posteriormente se procedió a la aprobación del Comité Institucional de evaluación y desempeño para posteriormente proceder a la publicación del PAAC 2021 en el portal el 26/01/2021. </t>
  </si>
  <si>
    <t xml:space="preserve">N.A </t>
  </si>
  <si>
    <t>Proceso cumplido entre el 14 de diciembre/2020 y el 13 de enero/2021. 
GCEA: apoyó en la publicación de un banner a través de intranet sobre la consulta ciudadana al Plan de Anticorrupción y de Atención al ciudadano. Proceso cumplido entre el 14 de diciembre/2020 y el 13 de enero/2021.  se adjunta: ANEXO 1. LINK PUBLICACIÓN BANNER (INTRANET) y Anexo 2. BANNER PAAC</t>
  </si>
  <si>
    <t xml:space="preserve">OAP: Actividad cumplida y reportada en primer cuatrimestre ; Proceso atendido  entre el 14 de diciembre/2020 y el 13 de enero/2021. </t>
  </si>
  <si>
    <t>Consulta ciudadana al Plan de Participación Social y Ciudadana   2021  (PPSC)</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</si>
  <si>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</si>
  <si>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</si>
  <si>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 xml:space="preserve">Proceso cumplido entre el 14 de diciembre/2020 y el 13 de enero/2021. 
GCEA: apoyó en la publicación de un banner a través de intranet sobre la consulta ciudadana al Plan de Participación Social y Ciudadana.Proceso cumplido entre el 14 de diciembre/2020 y el 13 de enero/2021 se adjunta: ANEXO 3. LINK PUBLICACIÓN INTRANET- PLAN DE PARTICIPACIÓN CIUDADANA  Y ANEXO 4. BANNER PLAN DE PARTICIPACIÓN CIUDADANA </t>
  </si>
  <si>
    <t>Comunicaciones</t>
  </si>
  <si>
    <t>Realizar 3 Facebook Live con los siguientes temas:
deforestación,  restauración y ampliaciones y reapertura Parques Nacionales Naturales. 
Otros temas (De acuerdo con las propuestas que se reciban de la ciudadanía según los resultados de la encuesta y lo que es requerido en el MURC).</t>
  </si>
  <si>
    <t>Servicio (Convocatorias / Invitaciones / Ventanilla Abierta)</t>
  </si>
  <si>
    <t xml:space="preserve">Participación
Igualdad
</t>
  </si>
  <si>
    <t>Dirección General  GCEA  y todas las dependencias de la entidad (relacionados con los temas propuestos)</t>
  </si>
  <si>
    <t>30/08/2021
30/09/2021
30/11/2021</t>
  </si>
  <si>
    <t xml:space="preserve"> virtual o  insitu radio</t>
  </si>
  <si>
    <t xml:space="preserve"> Foros</t>
  </si>
  <si>
    <t xml:space="preserve">Los foros se realizarán abordando el tema a desarrollar, se aclaran dudas existentes y se concertan acciones a mejorar </t>
  </si>
  <si>
    <t>Implementación</t>
  </si>
  <si>
    <t>Se citan a los foros  por parte del GCEA  donde se aclaran las dudas existentes a la temática abordada</t>
  </si>
  <si>
    <t xml:space="preserve">Instancias de participación legalmente conformadas
Otros espacios de participación
</t>
  </si>
  <si>
    <t>100% de las consultas y aportes recibidos analizados y con respuesta</t>
  </si>
  <si>
    <t>$</t>
  </si>
  <si>
    <t>No aplican</t>
  </si>
  <si>
    <t>DTAO Se espera avanzar a partir del segundo trimestre del año, en la realización de 3 foros temáticos con diferentes actores en el territorio y la inclusión permanente de los jefes de las áras protegidas adscritas a la Dirección Territorial: Los foros planeados son los siguientes:
1.        RESERVAS NATURALES DE LA SOCIEDAD CIVIL – NODOS - PAISAJES
2. CORREDOR COORDILLERA CENTRAL – MOSAICO HERENCIA COLOMBIA
3. FORO ÉTNICO TERRITORIAL
DTAO 
DTPA PNNMUNCHIQUE: Agilizar los procesos para la implementación de los proyectos</t>
  </si>
  <si>
    <t>DTAO no aplica
DTPA PNN KATIOS: Información importante para realizar mejor nuestras funciones. Espacios que han sido convocados por el nivel central y territorial. 
PNNMUNCHIQUE: Se han participado en 6 reunione s de PDET donde se ha socializado los avances del proceso por parte de las intstituciones que tienen relación directa en el desarrollo del mismo.</t>
  </si>
  <si>
    <t>DTAO no aplica
DTPA NA PNN KATIOS
PNN MUNCHIQUE:Mantener la participación del PNN Munchique en el PDET del municipio de El Tambo, en donde tiene jurisdicción.</t>
  </si>
  <si>
    <t>DTAN : El tema del foro a desarrollar se definiran  para el proximo cuatrimestre de 2021.
DTOR: Se solicito los lineamientos para la planificación, ejecución y evaluación del foro y las directrices del Nivel Central para la programación de la actividad. 
Anexo 2.1.1Sol_lineamientos_foro
DTPA DTPA: PNN URAMBA. Las medidas para enfrentar la pandemia, impidió la realización y por ende la participación en foros regionales. La gestión regional la adelantan las direcciones territoriales. La DTPA  acompaña el proceso.
A la fecha no se ha requerido.
PNN KATIOS: PNN KATIOS: Se participa en espacios que convoca el nivel territorial ó central de  acuerdo a las dependencias y temas para la socialización de procesos o cualificación de los equipos; 
Temas: 
Conocer la plataforma EDL, Evaluación de Desempeño
Riesgo y Minas antipersonales
Seguridad y Salud en el Trabajo
Aprestamiento de metodologías y conocimiento de la Consulta Previa. Evidencias 3. PNN Katios.
PNN MALPELO: Debido a la situación de asilamiento preventivo a casua de la Pandemia por COVID-19, no fue posible la participación en foros temáticos regionales, los temas relacionados con la gestión institucional son atendidos directamente por la DT.
PNN MUNCHIQUE:Esta actividad no se encuentran en el qué hacer institucional, sin embargo, como Parques Nacionales se ha participado en aras de dar orientaciones en temas ambientales con especial énfasis en áreas protegidas.</t>
  </si>
  <si>
    <t>DTAM: Durante el presente periodo no se ha avanzado en los foros tématicos por cuanto se está a la espera de instrucción de nivel central para coordinar la realización de los mismos.
DTPA: PNN MUNCHIQUE:Agilizar los procesos para la implementación de los proyectos</t>
  </si>
  <si>
    <t>DTPA: El PNN Munchique: Se han participado en  cuatro (4) reuniones con instituciones en el marco de  de los acuerdos de sustitución de cultivos (PNIS), trabajar en el proceso de construcción de la hoja de ruta única para el PEDET ALTO PATIA NORTE DEL CAUCA, gencia de Renovación del Territorio (ART) y Mesa Tecnica Agraria y Ambiental.Evidencias. PNN Munchique.V</t>
  </si>
  <si>
    <t>DTPA:El PNNN Munchique. Mantener la participación del PNN Munchique en el PDET del municipio de El Tambo, Cauca,  en donde tiene jurisdicción y en el PDET de la Subrregión Alto Patia Norte del Cauca</t>
  </si>
  <si>
    <t>DTAM: Se genero correo de solicitud al Grupo de Comunicaciones y Educación Ambiental, para recibir orientación de foros, temas y fechas; se programa  reunión para el 6 de septiembre con el Director y el equipo de la DTAM para analizar el tema y alistamiento de soportes para el foro Facebook Live. 
DTPA: PNN Munchique: Esta actividad no se encuentran en el qué hacer institucional, sin embargo, como Parques Nacionales se ha participado en aras de dar orientaciones en temas ambientales con especial énfasis en áreas protegidas</t>
  </si>
  <si>
    <t>DTAM: https://driv+AG16
https://drive.google.com/drive/folders/174pzlMXvLG5TmMAKDPvoZAaI_ielwnvd?usp=sharing
https://drive.google.com/drive/folders/174pzlMXvLG5TmMAKDPvoZAaI_ielwnvd?usp=sharing
https://drive.google.com/drive/u/3/folders/1vLVfNSQlkn94VMFCfzPfRG3kZYZsKu88
https://drive.google.com/drive/u/3/folders/1vLVfNSQlkn94VMFCfzPfRG3kZYZsKu88
https://drive.google.com/drive/u/3/folders/1vLVfNSQlkn94VMFCfzPfRG3kZYZsKu88
https://drive.google.com/drive/u/3/folders/1vLVfNSQlkn94VMFCfzPfRG3kZYZsKu88
https://drive.google.com/drive/folders/1gFzsLsTKs6tGQ9KV_jwSt5UQeWkViElF.
DTOR La virtualidad sigue siendo un gran obstaculo para  un accionar más efectivo.</t>
  </si>
  <si>
    <t xml:space="preserve">Generar espacios de educación y comunicación ambiental, para la conservación de las Áreas Protegidas
</t>
  </si>
  <si>
    <t>Participación
Igualdad
Derecho de petición
Trabajo
Educación
Libertad de enseñanza, aprendizaje, investigación y cátedra</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</si>
  <si>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</si>
  <si>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</si>
  <si>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</si>
  <si>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</si>
  <si>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</si>
  <si>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</si>
  <si>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Se citan reuniones por parte de la SGM y/ DT donde se aclaran las dudas existentes a la temática abordada</t>
  </si>
  <si>
    <t>Instancias de participación legalmente conformadas
Otros espacios de participación</t>
  </si>
  <si>
    <t>PNN Farallones
$8.984. 500
Los recursos estan definidos por los gastos de combustible para los desplazamientos aprox 120 galonen de combustible en total que equivaldrian aproximadamente a  $1.500.000</t>
  </si>
  <si>
    <t>PNN Farallones: Memorando de entendimiento Epsa</t>
  </si>
  <si>
    <t>DTAN No se identifica informacion de alianzas para el desarrollo de estas actividades.</t>
  </si>
  <si>
    <t>DTAN No existen propuestas formuladas
DTAO En el PNN los Nevados se realizaron reuniones con habitantes del Municipio de Santa Isabel para socialización de acciones de conservación, con énfasis en Nevados como Sujeto de Derechos. Así mismo, en el municipio de Salento y en el Valle de Cocora se realizaron jornadas de sensibilización de la Policía Ambiental del departamento del Quindío y el Ejército Nacional Batallón de Alta Montaña #5 – Octava Brigada en la celebración del día internacional de la protección del OSO. Articulación de actividades de sensibilización y educación ambiental con la Alcaldía de Salento – Secretaría de Gestión Ambiental, en la celebración del día internacional de los Bosques y el día Mundial del agua. El SFF Otún Quimbaya participó en el Comité Municipal de Educación Ambiental-COMEDA de Pereira, y en la mesa de apoyo a los PRAES. Durante los meses de febrero y marzo se iniciaron actividades en la Campaña "Vamos con la chiva" y se celebró el día del oso de anteojos con los visitantes del SFFOQ, adicionalmente se formuló una campaña para sensibilización frente a la palma de cera y se presentó para financiación externa a Biomax.
DTCA  1. Zona con función amortiguadora del PNNSNSM: A través de la implementación del modelo ambiental    de la Institución Educativa  Sagrado Corazón de Jesús:  " En la Sierra Nevada de Santa Marta a 1.521 metros de altura se  teje un proyecto de vida  armónico con la Naturaleza"   con énfasis en  agro-ecoturismo   se  desarrolla  un espacio de comunicación  con las familias  de la zona  avanzando en la  creación  de una ruta ecoturística que favorezca  a la comunidad,  en temas  como  recuperación de gastronomía, plantas medicinales, observación de aves , recorrido de senderos que conduzcan a sitios  hermosos  para observación de paisajes y  práctica de  interpretación del patrimonio,  con el interés de  ordenar  el turismo  ( situación actual que se presenta por la pavimentación de la vía),  con alianzas interinstitucionales   ( evidencia acta de reunión)
2. PROCEDA  con  pescadores de Caño Caimán    zona con función amortiguadora de VIPIS. Se  socializo con los el equipo de educación  y comunicación del área  y se determinó que   en el año 2021 será apoyado del DLS-UE, se continúa en la revisión  y articulación  con la propuesta  de la profesional del DLS UE. con el fin de que este año al final quede completo y  pueda ser  enviado a distintas instituciones  para su ejecución con una ruta específica.
DTOR: Durante los espacios no se presentaron observaciones por parte de los grupos de valor.
DTPA PNN Farallones:Seguir participando del proceso de capacitación.
PNN Farallones: Taller teórico práctico de capacidad de carga turística en el cerro el Calvo vereda el Pato - Corregimiento de Pance.
PNNUTRIA:PNNUtria: Se han ralizado reuniones de educacion con los cabildos indigenas para participar en
actividades de reforestación
de mangar y educación
ambiental. 
Encuentro con rectores de las instituciones educativas del corregimiento de El Valle Choco, en espera de la reactivación de las clases para la realización de talleres que permitan dar a conocer la importancia de la estrategia de educación y comunicación.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t>
  </si>
  <si>
    <t>DTAN  Los resultados de la actividades realcionadas en comunicación y educacion ambiental se expondran en el tercer trimestre de 2022
DTAO fortalecimiento del relacionamiento con comunidades
DTCA  1.  Zona con función amortiguadora del PNNSNSM:
RESULTADOS DE LA PARTICIPACIÓN
 Las visitas que están haciendo los profesores y la otra   para entregar guías de trabajo para los estudiantes han permitido que las familias  se enteren  y quieran participar en el desarrollo del proyecto.
otro resultado  es que  la secretaría de ruralidad del municipio, representada por el DR Armando Torres,  esta participando del proyecto  y esto enriquece las posibilidades  ya que ellos  pueden  ejecutar  el proyecto con las familias.
2, PROCEDA  con  pescadores de Caño Caimán    zona con función amortiguadora de VIPIS.
1. El equipo de VIPIS ha ganado un grupo de aliados que acompañan  al área en distintos eventos  ( deportivos y de apoyo logístico).
2,  Es un grupo de pescadores sensibilizado  con responsabilidad  en la conservación del ambiente.
DTOR: Socialización de procesos estrategicos, contexto del área protegida, se generaron escenarios de acercamientos y de acciones de coordinación conjunta con instituciones educativas, se generaron talleres de formación a comunidades locales.
DTPA PNN KATIOS: Se ha contado con buena paricipación por parte de la comunidad, actores sociales e institucionales.
PNN Farallones: Capacitaciones en Registro de Prestadores de servicio asociados al ecoturismo.
PNN Farallones: Comunidades capacitadas en normatividad, administracion de riesgos y áreas protegidas. Como resultado de estas actividades se genera la 
Matriz de gestión de riesgo (amenazas y riesgos)  para los atractivos priorizados en la cuenca Anchicayá.
nsumos para el documento en construcción de la capacidad de carga del atractivo del cerro el Calvo.NA
PNN UTRIA:En lo local se ha realizado reunión con los rectores de los colegios para definir mecanismos de realización de acciones contemplando la situación de la pandemia. Pendiente reunión con docentes para definir acciones, metodologías y plan de trabajo. Participación en un proceso de residuos sólidos especial mente plásticos como una iniciativa local articulada con instituciones, algunos hoteleros, Asociación Caguama, el Parque, Fundacion Natura, Absaventura entre otros, el propósito es realizar jornadas de recolección, reciclaje, y transformación de plásticos.
PNNMUNCHIQUE:Se participa en el evento "Minga Legislativa para la Conservación, Cuidado y Protección de los Espacios de Vida del Territorio" organizado por la institución educativa El Mesón, Morales, Cauca.
PNN GORGONA: Para la primera actividad se logro un primer acercamiento con esta organizacion , con el compromiso de hacer una reunion general con toda la organización para hacer un ejercicio de memoria historica como parte del fortalecimiento y visibilizacion de sus  tradiciones, musica, saberes ancestrales reflejados en el vinculo con el territorio, para la segunda actividad se logro el compromiso de apoyar desde la institucionalidad los contenidos en las asignaturas y gestion con otras instuciones como el SENA para fortalecer sus capacidades tecnicas en el  proceso, y con la tercera actividad se han establecido unos compromisos para apoyar el proyecto ecoturistico desde los requerimientos tecnicos como el plan de negocios y la socializacion de como estructurar los guiones de interpretacion para el territorio que ellos definan.</t>
  </si>
  <si>
    <t xml:space="preserve">DTAN  Los compromisos adquiridos de cara a la ciudadanía en el avance del proceso y de al gestión.
DTCA  1.  Zona con función amortiguadora del PNNSNSM:
1, Socialización del proyecto desde la Institución educativa.
2. Reunión de la comunidad con el Secretario de Ruralidad ( la fecha no se ha definido por el tema de la pandemia)
3. Unir varios proyectos   en unos que será enviado a Japón  para  solicitud de recursos
4, Capacitación a los docentes  en el tema de costos de un proyecto
4. Revisión y complementación del Plan de estudios  transversalizado por la interpretación ambiental
2. Caimán 
1. En reunión con el equipo de área uno de los compromisos fue  terminar el PROCEDA. ( en esta caso  la dificultad esta en que ellos no tienen medios para realizar talleres virtuales ).
2. Trabajar articuladamente con DLS-UE en este año
DTPA 
PNN Farallones: socializar el documento de capacidad de carga a la comunidad.
</t>
  </si>
  <si>
    <t>DTAN: Se anexan 4 informes triemestrales de las areas protegidas de: 1. Yariguies 2. Tama, 3. Iguaque, 4. Catatumbo  con los avances en educacion y comunicación ambiental desarrollados en el primer triemstre de 2021.
DTCA 1, Zona con función amortiguadora del PNNSNSM:
El equipo de educadores  presentó   el tema de un mapa parlante   con las recomendaciones sobre  todos los aspectos que se deben  tener en cuenta,  la observación  más  relevantes es  el  flujo desmedido de visitantes  sin ningún orden ,   no encuentran en el área   temas interpretativos ni acciones ambientales que permitan  una vista organizada  con un resultado positivo  que eduque e informe  sobre  lo que significa  la vereda   en Parque y las riquezas  que allí se pueden disfrutar 
la propuesta de la IE es la formación de estudiantes  con énfasis en  agroecoturismo, con  miras a que los jóvenes que terminan  su educación media puedan tener opciones de trabajo en la zona .  y las familias  puedan brindar en sus casas y fincas  espacios para  los visitantes  donde ellos encuentren  alimentación,   hospedaje y eventos de interpretación  ambiental  como observación de aves recorrido de senderos compras de  productos de la zona  como son: café miel y artesanías. así como llevar abonos  orgánicos y plantas medicinales. y plna tas ornamentales.
2, PROCEDA  con  pescadores de Caño Caimán    zona con función amortiguadora de VIPIS.
OBSERVACIONES  PROPUESTAS Y RECOMENDACIONES  
Durante   los tres cuatro meses  que llevamos del año 2021, en las  reuniones  lo que   se ha observado es  la necesidad de complementar este proyecto,   ya que   los logros  son  importantes para el area y su conservación, este proyecto ha sensibilizado y acercado a los pescadores de Caño Caimán a los equipos de área para  generar juntos  proyectos que beneficien la conservación de los recursos de la Ciénaga. 
La propuesta para este año  de DLS UE , permite  finalizar el proyecto , socializar y buscar recurso para su ejecución, es importante darle continuidad , aunque  por la pandemia se han suspendido los talleres de capacitación  programados Se recomienda  realizar en lo que resta del año dichos taller  con el fin de  que el grupo de pescadores de Caño Caimán  pueda  con este proyecto  adquirir recursos para su ejecución,   Analizando  con el equipo de área faltan 4 talleres  (   fortalecimiento conceptual, estudio de actores, costos,  ejecución).
DTOR: 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celebreación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DTPA DTPA: En el PAA 2020 y 2021, no se asignaron recuros al PNN Uramba Bahía Málaga para este proceso, aunado a que  las medidas  para enfrentar el CORONAVIRUS impidió adelantar actividades de educación y comunicación. 
PNN KATIOS: PNN KATIOS:Durante este trimestre se han realizado espacios de socialización sobre el area protegida reslatando su importancia y los valores naturales y culturales. Especialmente en el Municipio de Riosucio , del cual la jurisdicción es del 82 % del PNN Los Katíos, a través de charlas educativas, actividades lúdicas con los estudiantes, espacios radiales, entre otros). ver informe de Educación Ambiental del primer trimestre y actas de espacios de trabajo. Evidencias 4. PNN Katios.
PNN Farallones: Seguir participando del proceso de capacitación. Se anexa como evidencia los listados de asistencia a las capacitaciones 50%. y  los calculos realizados en campo 70%.
PNN MALPELO: El Santuario de Fauna y Flora Malpelo a pesar de que no cuenta con recursos asignados para adelantar procesos de educación y comunicación ambiental, asdelantó durante el 2020 y a la fecha actividades como exposición fotográfica del SFF Malpelo, charlas de educación ambiental previo ingreso al área potegida, participación en foros en redes sociales.
PNN UTRIA: Listados y Actas de asistencia, registro fotografico.
PNN Munchique: Evidencias.
PNN GORGONA:Se cuenta con Listas de Asistencia, Actas y fotografias de cada una de las actividades realizadas. Evidencias.
GCEA: En el periodo se realizó un evento virtual en conmemoracion del día de la Danta, resaltando que esto es una especie VOC de Parques Nacionales. (ANEXO 5.) además se realizarón actividades educativas a través de recorridos virtuales con la población (padres de familia, estudiantes, profesores) donde se da ifnormación sobre la importancia de las áreas protegidas, su biodiversidad y servicios ecosistemicos. (ANEXO 6.)</t>
  </si>
  <si>
    <t>DTPA: PNN Munchique. Instituciones Educativas y comunidades aledañas al PNN Munchique</t>
  </si>
  <si>
    <t>DTAM - PNN ALTO FRAGUA: 
Información general del PNNAFIW, zonificación.
Contexto del AP, funciones de PNNC como autoridad ambiental y líneas de manejo. 
Usos permitidos.
Contexto del AP, funciones de PNNC como autoridad ambiental y el proceso de precisión de límites.
Usos permitidos.
DTAM - PNN LA PAYA:
Realizar ruta para la construccion de acuerdo de Uso y De Manejo de la laguna con los resguardos del Pueblo Kichwa la Paya y la Perecera, como un ejercicio ambiental que permita la proteccion de sitios lagunales y sitios de importancia cultural
Recorrido de reconocimiento territorial para verificar los limites del resguardo del Pueblo Cecilia Cocha y Resguardo Bajo Casacunte para Aclaracion de limites.
Reunión de espectativas territoriales de ampliación del pueblo Murui Muina y Koreguaje en el marco de APV.
Realizar taller de normatividad ambiental Regimen especial de manejo y SIG con las comunidades Murui Muinia y Korebaju de ACILAPP que hacen parte del APV.
Realizar la socializacion y elaboracion plan de accion GEF 7 con las autoridades del Pueblo Zio Bain, ACIPS y las autoridades de las comunidades traslapadas con el AP.
DTAO Para el presente año, las áreas protegidas priorizadas para avanzar en Taller Cero son PNN Selva de Florencia, PNN Las Orquídeas y PNN Doña Juana Cascabel, al respecto se avanzó durante el periodo, así:
PNN Selva de Florencia: Se avanza con un 50% de lo planeado en la matriz de taller cero, es decir se han llevado a cabo 13 de 24 actividades planeadas.
PNN Las Orquídeas: se ha avanzado en el desarrollo de una reunión entre los tres niveles (NC-DTAO-AP), con el objetivo de analizar el avance en la ejecución de las acciones planteadas en la matriz diligenciada en 2020, en el componente de EEM.  Durante el resto de la vigencia 2021, se dará curso a la ejecución de actividades, las cuales seran reportadas con sus respectivas evidencias.
PNN CV Doña Juana Cascabel: Realizó el 25 de mayo con el equipo de trabajo del parque, equipo técnico de educación ambiental de la DTAO y con las profesionales de educación ambiental y comunicaciones del nivel central de Bogotá, la reunión de Taller Cero, donde se diligenció la matriz con el paso a paso de Restauración en el PNN CVDJC. El 4 de junio se realizó una reunión virtual con el jefe del área protegida, los educadores ambientales y el comunicador del parque, para hacer seguimiento a los compromisos adquiridos en el diligenciamiento de la Matriz Taller Cero Con un % de avance del 33.33%. El 21 de mayo se realizó un taller virtual para la Socialización del documento “Lo Mínimo que debes saber del PNN Complejo Volcánico Doña Juana Cascabel al equipo de trabajo del parque; donde se explicó de donde venia la orientación de utilizar esta herramienta y que sirve y que el objetivo del documento es generar unos contenidos propios del área protegida y metodologías para abordarlas según las necesidades del contexto y de los actores involucrados fortaleciendo los diferentes procesos educativos y comunicativos. El Plan de capacitación en el segundo trimestre de 2021, se logró implementar la Estrategia de Educación Ambiental, en los municipios de jurisdicción del PNN Complejo Volcánico Doña Juana Cascabel, los municipios de La Cruz, El Tablón de Gómez, San Bernardo Dpto. de Nariño, los municipios de Bolívar y Santa Rosa Dpto. del Cauca. Donde se realizaron un total de 43 eventos de educación ambiental discriminados así: 32 Talleres, 10 Salidas de Campo, conocidas como Colegio al Parque y 1 Jornada Lúdica, con 382 participantes capacitados entre 169 mujeres y 213 hombres, con una edad promedio de 6 a 60 años En la implementación de la estrategia de educación ambiental del PNN Complejo Volcánico Doña Juana Cascabel, se priorizaron los subprogramas del parque los cuales aportaron a el fortalecimiento de los procesos que se llevan a cabo en el área protegida que son los PRAES con 170 participantes, Proyecto Social Obligatorio con 76 participantes y Colegio al Parque con 86 participantes; para un total de 382 participantes capacitados.  El 10 de junio, el PNN Complejo Volcánico Doña Juana Cascabel participó en la reunión de CIDAM en el municipio de Santa Rosa- cauca en la cual se reestructuro el comité puesto que estas reuniones se realizan constantemente pero no se tiene respuesta ni asistencia por gran parte de las instituciones, grupos y asociaciones mencionados en el comité. dejando instituciones comprometidas con la educación ambiental del municipio, resaltando el trabajo educativo que ha venido liderando el PNN CVDJC. El 3 de junio el PNN Complejo Volcánico Doña Juana Cascabel participo en el Comité de Turismo del municipio de La Cruz – Nariño, donde se realizó un inventario final y construcción del escrito que se expondrá en las Totem que se ubicaran en los diferentes lugares del municipio, el parque y senderos con sus respectivas señaletica. En mayo 12 el PNN Complejo Volcánico Doña Juana Cascabel, participó en el taller virtual con el IDEAM de Bogotá, para socializar el proyecto y evaluar la viabilidad de implementación conjunta en ejercicios pilotos de Monitoreo Ambiental participativo del clima en la alta montaña MAPAM en microcuencas del área de influencia del PNN CVDJC.donde se acordó llevar a cabo este proyecto en las instituciones y centros educativos de los sectores de la parte alta del área protegida.  En Mayo 20, 26 y junio 15 el PNN Complejo Volcánico Doña Juana Cascabel, participó en el taller virtual con el IDEAM de Bogotá. Para hacer seguimiento al Proyecto de Monitoreo Ambiental participativo en la alta montaña MAPAM en microcuencas del área de infuencia del PNN CVDJC. Las acciones que se han realizado con los diferentes ecos parches en 4 municipios aledaños al área protegida, ha contribuido a fortalecer los procesos de comunicación y educación ambiental para  las comunidades locales, regionales y nacionales.
Se realizaron 12 programas radiales los cuales se han enviado a 9 emisoras comunitarias aledañas al PNN CVDJC y a la emisora In-Situ radio de nivel central, estos programas ayudan a dar a conocer los procesos que adelanta el PNN CVDJC junto con las comunidades y el firme objetivo de  proteger y conservar  nuestro parque nacional natural complejo volcánico doña Juana cascabel. 
En estos 3 meses también se enviaron  notas en texto, audio y video, para que sean publicadas en los diferentes canales de comunicación que maneja Parques Nacionales de Colombia, se realizaron 2 campañas ambientales con diferentes grupos culturales y ambientales de la región, se apoyó el fortalecimiento cultural de las comunidades adyacentes al área protegida, y se participó activamente de varias salidas de campo apoyando a diferentes instituciones que realizan investigaciones y monitoreo en el área protegida, también se ha participado de varias reuniones presenciales y virtuales convocadas por diferentes instituciones y por el jefe del área protegida.                                                                                                                                                                                                                                                                                                                                                              
                                                                                                                                                                                                                                                                                                                                                                                                       En aras de conocer solicitudes sobre educación ambiental en las que se puedan gestionar o facilitar información o acciones, se realizaron reuniones con los parques PNN CV Doña Juana, SF Isla de la Corota, SFF Galeras y PNN Paramillo, PNN Nevado del Huila, PNN Nevados, PNN Hermosas y PNN Puracé, también un acompañamiento a seguimiento taller cero PNN Nevado del Huila y PNN Las Orquídeas, en cuanto a las piezas comunicativas esta en gestión una para SFF Galeras y otra para PNN Hermosas. 
DTOR: Se realizo seguimiento a las acciones desarrolladas por las áreas protegidas de la DTOR Cinaruco, Sumapaz y Picachos, Tuparro, Dierra de la Macarena, Tinigua y Chingaza; . Anexos actas e informes por cada una de las áreas protegidas. Anexo carpeta CEA.
En el PNN Katios: Durante este cuatrimestre se han realizado espacios de socialización sobre el area protegida resaltando su importancia y los valores naturales y culturales, ( a través de charlas educativas, actividades lúdicas con los estudiantes, espacios radiales, entre otros). ver  actas de espacios de trabajo, Informe de gestión 2 trimestre. Adicionalmente, se articuló con el PRAE de la instiucion educativa de Bijao y se  han ejecutado las actividades planificadas en las comunidades de Tumaradó y Puente mérica. Evidencias.
PNN GORGONA: Con radio InSitu se realizó el guion para el primer programa con tematica sobre ballenas jorobadas y nos encontramos a la espera de aprobación por parte de nivel Central. En el proceso con Marien valencia estamos coordinando el espacio para el primer encuentro con las cantoras tradicionales de Guapi, en éste se generará un intercambio de saberes, para posteriormente realizar un encuentro en Gorgona que les permita afianzar el vínculo con el territorio.  En conjunto con el parque Sanquianga se está en proceso de creación  de una guía lúdica que estará disponible como apoyo para los docentes, en la que se plantean los acuerdos que tiene la comunidad con el PNNG y el PNNS, esto como parte del trabajo de la subregión Sanquianga-Gorgona.
DTAN: No se  relacionan observacioens dentro de los procesos de educacion  y comunicación ambiental</t>
  </si>
  <si>
    <t>DTAM: El ejercicio realizado con los dos resguardos estuvo enmarcado en fortalecer las estructura de gobierno propio como primer escenario para la construccion de acuerdos de uso dentro de laguna la paya; dando efectividad a los espacios realizados, cabe resaltar que la ruta para construir acuerdo de uso para fortalecer acuerdo de uso son: capacitaciones comunitaria en temas de gobernabiliad, construccion de guardia indigenas, elaboracion de valla en puntos de entrada de la laguna.
Se logra recorrer 81,9 KL entre desplazamiento a pie y por via fluvial donde se logro obtener un importante conocimiento del resguardo, que deja informacion relevante sobre el estado de afectacion ambientales y el estado de limites territoriales para el cumpliento del compromiso de bajo casacuente y cecilia cocha.
Elaboración del mapa del Pueblo Korebaju espectativa del pueblo Murui Muina .
De acuerdo con este diplomado se espera que atraves del area de gobierno de justicia propio de ACILAPP se logre la creación de una escuela de formación comunitaria de legislacion especial indigena y juridica para las comunidades del pueblo Murui Muina y Korebaju.
Se propone que desde ACIPS y la guardia Indigena se pueda en la parcipar en el proceso de contratacion para suministra los elementos necesarios para la contratacion de los elementos necesario para la dotacion de la guardia indigena. 
Se realizo un breve analisis de fondo de las situaciones territoriales para definicion de acciones que atienda mas a fondo y tengan un proceso y un buen termino para dar
DTAO: Se ha avanzado en la implementación de los Talleres Cero con el apoyo de nivel central a través del Grupo de Comunicaciones y Educación Ambiental, se avanza además en la capacitación de personas en diferentes temas referentes a Educación Ambiental en los territorios
DTCA: PNN CRSB: Se adelantaron varias capacitaciones:  En el mes de mayo se hizo la sensibilización sobre generalidades de PNNCRSB a la fundación ARKAS y sensibilización sobre Pastos marinos a estudiantes de la Institución Educativa Yemail Tous de Tolu. 
En junio, se realizó la sensibilización sobre bienes y servicios ecosistemicos a estudiantes del Colegio Nuestra Señora de Fatima y de la Institución Educativa Barbacoas de Santa Ana, por la fecha ambiental el Día Mundial del Medio Ambiente y el Día de los Océanos. Además se hizo la sensibilización sobre generalidades y bienes y servicios ecosistemicos a docentes del Colegio Nuestra Señora de Fatima, por la fecha ambiental el Día Mundial del Medio Ambiente y el Día de los Océanos; 
En julio, se desarrolló un taller sobre las generalidades del PNNCRSB: Zonificación- Especies amenazadas-VOC-  ubicación- bienes y servicios ecosistemicos y  las actividades prohibidas y permitidas en el AP, enfatizando en los residuos sólidos. 
EVIDENCIAS: 
1 Lista - julio 27-2021 Generalidad AP PNN  CRSB
2 Lista - julio 27-2021 Ordenamiento ecoturístico
3 Lista - julio 28-2021 Actividades permitidas - Residuos sólidos PNN  CRSB
PNN Tayrona: En el PNN Tayrona, el 25 de junio de 2021 se realizó jornada de sensibilización sobre tortugas marinas, dirigida a visitantes, durante el espacio se contó con la participación de 14 personas, de las cuales 10 corresponden a mujeres y 04 a hombres. Como tema principal se abordó el arribamiento y anidación de cuatro especies de tortugas marinas al Parque Tayrona, caná, cabezona, carey y la tortuga verde, articulado entre los programas de Educación Ambiental y Prevención, Vigilancia y Control.
La charla tuvo una duración de 2 horas y se realizó en el sector de Cañaveral, playa Castilletes-zona de anidación de tortugas marinas, previamente a la charla se estableció un cartel informativo de convocatoria para invitar a las visitantes. Durante el espacio de sensibilización se trabajaron los siguientes temas: distribución de especies marinas a nivel mundial, tortugas marinas que arriban al Parque Tayrona, características de cada especie y su alimentación, traslado de nidos por amenazas, amenazas naturales y antrópicas y acciones para apoyar la protección de las especies.
Como metodología se utilizó una charla con presentación, manejando medios audiovisuales como videos, presentación en Power Point y pendones como material ilustrativo. Durante la charla no se ofrecieron refrigerios y no se envió agenda propuesta, ya que estaba dirigida principalmente a visitantes. Tipo de actividad 4. Otras donde participen públicos externos y se dé a conocer temas sobre conservación de la biodiversidad y servicios ecosistémicos relacionados PNN. 
El 08 de julio de 2021 se realizó charla sobre aviturismo, dirigida a jóvenes que habitan la zona de influencia del Parque Tayrona, durante la charla se contó con la participación de 13 personas, estas corresponden a 3 niños, 6 niñas, 3 mujeres y 1 hombre. Se tuvo como objetivo principal, incentivar el desarrollo económico de la zona, a través de las oportunidades que brinda el turismo de naturaleza y el potencial que se encuentra en la región, así como generar conciencia sobre los ecosistemas, la riqueza de la zona y la importancia de su protección.
La jornada tuvo una duración de 3 horas, la charla se realizó en el sector de Zaino - Cañaveral y se hizo un recorrido de avistamiento en la zona de Cañaveral, para este espacio se realizó convocatoria voz a voz realizada por una líder de la vereda Calabazo. La temática central se basó en el emprendimiento en aviturismo y sumado a esto, se trataron temas sobre residuos sólidos, ahorro de energía y de agua.
Se utilizó como metodología una presentación con diapositivas liderada por Jareun Rodríguez de Tayrona Birding-Ecotur y un ejercicio práctico de avistamiento para el cual se realizó una inducción sobre el uso de los equipos. Durante la charla se brindó un refrigerio donado por la empresa TermoNorte. No se envió propuesta de agenda. Tipo de actividad 3. Charlas con diferentes públicos sobre temáticas asociadas a las áreas protegidas.
EVIDENCIAS:
4 Charla ambiental tortugas marinas 25-06-21 PNN Tayrona
5 2021-07 PNN Tayrona Charla Aviturismo -PNN Tayrona – Termonorte
PNN Paramillo: el 12 de junio se presentaron a la comunidad de la vereda La Oscurana los resultados de la expedición científica adelantada por la sociedad ornitológica de Córdoba al cerro Murrucucú, ubicado al interior del PNN Paramillo, donde miembros de la comunidad la oscurana, biólogos y científicos de otras instituciones participaron de ésta expedición en búsqueda del periquito del Sinú, en donde se encontraron nuevas especies de importancia para la biodiversidad del país y el mundo. Se aprovechó igualmente para presentar el video institucional del PNN Paramillo y resaltar su importancia y la necesidad de conservar su biodiversidad. Se convocó a la comunidad mediante el presidente de la J.A.C. Se utilizaron medios audiovisuales para proyectar una presentación en power point y el video institucional, actividad que tuvo una duración de 4 horas, una asistencia diversa de 12 hombres, 8 mujeres y 5 niños, siendo necesario repartir refrigerios a la comunidad.
El día 21 de junio se realizó taller con las comunidades campesinas de las veredas Chamizos y Romeral del municipio de Peque (Antioquia), donde se trató con ellos temas relacionados con la importancia del oso de anteojos, el estudio que se adelanta por parte del IAvH y el PNN Paramillo sobre el genoma de la especie, se escucharon los conflictos que ellos han presentado con esta especie, y se les recalcó la importancia de conservar la especie. Este taller tuvo una duración de 4 horas donde se entregaron folletos alusivos a la conservación del oso de anteojos y datos importantes de la especie. La convocatoria se hizo a través de los guías locales contratados para los recorridos, se contó con la presencia de 14 hombres y 2 mujeres, y en la reunión se les presentó la agenda de trabajo del equipo institucional. 
El 24 de junio se realizó el taller de Renovación del acuerdo REM entre PNNP y los Cabildos Mayores Indígenas de Chigorodó y Mutatá, donde se les dió a conocer la importancia de la construcción de un REM para la conservación de la biodiversidad del PNN Paramillo, y los recursos naturales del territorio indígena, y a su vez, la necesidad de tener el REM actualizado. La reunión fue convocada por los gobernadores de los cabildos de Mutatá y Chigorodó, la agenda se presentó en la reunión pero ya había sido concertada con los gobernadores indígenas. Se utilizaron medios audiovisuales, parlantes, micrófonos, cartografía del Parque y de los resguardos traslapados con el Parque, carteleras previamente elaboradas con temas puntuales. El evento tuvo una duración de 6 horas, con una asistencia de 18 hombres y 5 mujeres, en la cual se requirió la entrega de almuerzos y refrigerios a los participantes. 
El día 26 de junio se realizó taller con las comunidades campesinas asentadas al interior del PNN Paramillo en el sector Sinú-Manso-Tigre, para darles a conocer los talleres de capacitación que se tienen programados para dictarse a las comunidades campesinas sobre la recuperación del recurso íctico, el monitoreo de VOC con participación comunitaria y el manejo de residuos sólidos. Se convocó a las comunidades a través de los presidentes de J.A.C. La agenda se presentó en el momento de la reunión, la cual se realizó sin ayudas tecnológicas, se hizo de manera informal, por la ausencia de luz eléctrica en el sector. Se contó con la participación al evento de 20 hombres y 3 mujeres, donde la mayoría acogieron muy bien la propuesta.  No se requirió de refrigerios ya que la reunión sólo tardó 2 horas. 
El día 01 de julio del año 2021 el equipo de trabajo EEM de la Sede Abibe del PNN Paramillo en compañía de los líderes de cada comunidad del Cabildo Mayor Indígena de Mutatá se reúnen en la seda del Cabildo de Mutatá, con el fin de socializar los resultados de los talleres de capacitación  realizados a 20 personas, 7 mujeres y 13 hombres en las cinco comunidades (Jaikerazabí, Cañaduzales, Cacaos, Chontadural Cañero, Bedó Encanto) sobre el tema de Residuos Sólidos, La reunión inició a las 2:00 pm con la bienvenida por parte equipo del PNNP a los participantes, de igual manera el asesor del Cabido Jhon Jairo Tuberquía dio un saludo, seguido se realizó la presentación de cada uno de los presentes.
El día 07 de Julio se capacitaron 12 personas, 7 hombres y 5 mujeres en las instalaciones del CMIM. El taller de capacitación sobre fortalecimiento técnico sistemas productivos de cacao, esta se dio inicio a las 9:30 a.m. por parte del Asesor del CMIM el señor Jhon Jairo Tuberquia con la presentación de cada participante de la comunidad. Posteriormente se presenta el equipo de PNNP encargado en esta actividad ante las autoridades indígenas mayores y locales del cabildo, agradecen la asistencia de todas las personas y desean una buena jornada de trabajo.  
 Evidencias: 
6 2021_06_26 listado de asistencia taller concertación EA. vereda Sancon PNN Paramillo
7 2021_06_26 Taller socialización EA SECTOR MANSO TIGRE PNN Paramillo
SFF Ciénaga Grande de Santa Marta en el mes de Junio, se realizó un taller con la Policía Ambiental del Departamento del Magdalena, fortaleciendo las capacidades de miembros de la PONAL Magdalena, con jurisdicción en los municipios de Pivijay, Remolino y Retén (zona de jurisdicción del SFF-CGSM). Durante el espacio de trabajo se habló sobre PNN (misión, visión, objetivos, ubicación en la estructura del Estado, Organización Interna, Áreas Protegidas del Magdalena, Contexto del Complejo Lagunar CGSM y Particularidades del SFF CGSM). Además, se acordaron actividades a desarrollar en donde se concertó una nueva capacitación a personal de otras secciones de la Policía de Mag y el grupo de la Policía Metropolitana, con jurisdicción en el resto de Municipios del AP (Pueblo y Sitionuevo).
El día 19 de Junio, se realizó una charla a trabajadores  de una finca bananera que se encuentra en la zona de influencia del área protegida cuenca del Río Frío, con la participación de 24 personas, (5) mujeres y (19) hombres, como temas se abordan Generalidades de Parques Nacionales, Generalidades del SFF Ciénaga Grande de Santa Marta, problemática ambiental de la cuenca del Río Frío y consecuencias en el complejo lagunar Ciénaga Grande de Santa Marta y problemática ambiental de la Ciénaga Grande de Santa Marta la charla tuvo una duración de dos horas y cuarenta minutos y se realizó en las instalaciones de la bananera Rosa Alicia. Como metodología se utilizó una charla con presentación, manejando medios audiovisuales, presentación Power Point y pendones como material ilustrativo. Se envió propuesta de agenda a los propietarios de la bananera.
Evidencias: 
10 listado de asistencia Rosa Alicia SFFCGSM
11 Listado de Asistencia_Espacio Ponal SFFCGSM
PNN Old  Providence  McBean Lagoon se realizaron 11  jornadas ambientales con instituciones educativas, donde se capacitaron 258 personas entre adultos y niños, raizales y residentes de las Islas de Providencia y Santa Catalina donde se abordaron los siguientes temas: 
Prevención de incendios forestales: Como apoyo al programa de Vigías Forestales contra Incendios lanzada recientemente por el MADS, el parque se encuentra realizando jornadas de prevención en los establecimientos educativos de la isla, en los cuales se explica la alta vulnerabilidad de las islas en estos días por la intensa sequía y la presencia de material combustible (troncos y árboles caídos dejados por el paso del huracán Iota) y se dan pautas para la prevención. No se realizó convocatoria, pero se solicitó con los directores de las instituciones educativas espacios para poder realizar las charlas. Como no se cuenta con equipos en el Parque las charlas son apoyadas con carteleras. No se dan refrigerios ya que solo se logró concertar espacios de 15 minutos en cada curso por las condiciones de los horarios que se están manejando.
Restauración de manglares y formaciones coralinas: Como socialización de las acciones de restauración de manglares y corales que viene adelantando el Parque después del Huracán Iota se organizaron charlas en los establecimientos educativos de la isla, en los cuales se explica los efectos que tuvo el huracán sobre estos ecosistemas, la importancia de ellos y como son las metodologías que se están usando para su restauración. No se realizó convocatoria, pero si una solicitud a los directores de las instituciones educativas para contar con espacios para poder realizar las charlas. Como no se cuenta con equipos en el Parque las charlas son apoyadas con réplicas de las guarderías de coral para logar un mayor entendimiento. No se dan refrigerios ya que solo se logró concertar espacios de 15 minutos en cada curso por las condiciones de los horarios que se están manejando.
EVIDENCIAS
13 Evidencias talleres PNN Old Providence
DTOR: Reunión de seguimiento a las áreas protegidas de la DTOR y actividades a desarrollar para el segundo semestre del año
DTPA:El PNN munchique,  se elabora informe semestral de las activades de sensibilización ambiental que se han realizan en el PNN Munchique.
PNN Katios: Se ha contado con buena paricipación por parte de la comunidad, actores sociales e institucionales.
PNN GORGONA: Para final de 2021 se contará con los programas radiales, listados de asistencia, fotografías del proceso, boletines informativos e insumos para nivel central generados desde el AP. Por otro lado, el desarrollo de la guia lúdica esperamos que pueda culminar en el transcurso del año 2022 ya que  dado el contexto de pandemia, paro nacional y limitación de combustible, ha sido difícil mantener la articulación continua con el PNN Sanquinaga.  
DTAN: La participación  ha permitido intervenir los proceso educativos con los actores objetivos  relacionados en cada informe adjunto en el drive de evidencias</t>
  </si>
  <si>
    <t>DTPA:Continuar realizando jornadas de sensibilización ambiental con las comunidades aledañas al PNN Munchique
DTAN: No se relacionan  observaciones dentro de los informes   de educacion y comuniccion ambietal</t>
  </si>
  <si>
    <t>DTAM: https://drive.google.com/drive/folders/174pzlMXvLG5TmMAKDPvoZAaI_ielwnvd?usp=sharing
https://drive.google.com/drive/folders/174pzlMXvLG5TmMAKDPvoZAaI_ielwnvd?usp=sharing
https://drive.google.com/drive/folders/174pzlMXvLG5TmMAKDPvoZAaI_ielwnvd?usp=sharing
https://drive.google.com/drive/folders/174pzlMXvLG5TmMAKDPvoZAaI_ielwnvd?usp=sharing
https://drive.google.com/drive/folders/174pzlMXvLG5TmMAKDPvoZAaI_ielwnvd?usp=sharing
https://drive.google.com/drive/u/3/folders/1vLVfNSQlkn94VMFCfzPfRG3kZYZsKu88
https://drive.google.com/drive/u/3/folders/1vLVfNSQlkn94VMFCfzPfRG3kZYZsKu88
https://drive.google.com/drive/u/3/folders/1vLVfNSQlkn94VMFCfzPfRG3kZYZsKu88
https://drive.google.com/drive/u/3/folders/1vLVfNSQlkn94VMFCfzPfRG3kZYZsKu88
https://drive.google.com/drive/folders/1gFzsLsTKs6tGQ9KV_jwSt5UQeWkViElF.
DTOR La virtualidad sigue siendo un gran obstaculo para  un accionar más efectivo.
DTPA: PNN Munchique: El tema de orden publico se ha recrudecido lo que limita las acciones en torno a la sensibilización ambiental
DTAN: Se adjunta  4 informeS de educacion y comunicación ambental de las areas protegidas de PNN Cocuy, ANU Estoraques, PNN Tama,  PNN Catatumbo.</t>
  </si>
  <si>
    <t>Invitación para Audiencia Pública  de Rendición de cuentas sectoria correspondiente al período (julio/2020- junio/2021)</t>
  </si>
  <si>
    <t>Informe de Resultados</t>
  </si>
  <si>
    <t>Dirección General
Oficina Asesora de Planeación, Subdirecciones de Gestión y Manejo y Adminsitrativa Financiera</t>
  </si>
  <si>
    <t>Ciudadano, grupos étnicos, veedurías, comunidades afrodescendientes y campesinas, Academia, Empresa, Estado, Proveedores, Funcionarios, Contratistas, Organizaciones No Gubernamentales</t>
  </si>
  <si>
    <t>Virtual y presencial en algunos casos</t>
  </si>
  <si>
    <t>Publicación de poster´s  video y/o piezas gráficas para promoción del evento con tutorial para participar de la sesión  de rendición de cuentas.
Publicación de informe de gestión correspondiente al período (julio/2020- junio/2021)</t>
  </si>
  <si>
    <t>Los ciudadanos y actores  pueden revisar la información relacionada con la Audiencia Pública  de Rendición de cuentas correspondiente al período (julio/2020- junio/2021)  y participar ingresando a la sala virtual habilitada.</t>
  </si>
  <si>
    <t>100% de la información para rendición de cuentas actualizada y disponible</t>
  </si>
  <si>
    <t>DTPA: 75432708</t>
  </si>
  <si>
    <t>GCEA: participó en dos reuniones preparatorias para la audiencia pública sectorial programada por el MADS. (ANEXO 1) (ANEXO 2)</t>
  </si>
  <si>
    <t>La DTPA incluye en la descripción de esta actividad temas de acuerdos de conservación , por lo que no se incluye lo reportado en este item</t>
  </si>
  <si>
    <t xml:space="preserve">Direccionamiento Estratégico
</t>
  </si>
  <si>
    <t>Encuesta para priorización de temas a tratar en la audiencia en la audiencia pública de rendición de cuentascorrespondiente al período(julio/2020- junio/2021)</t>
  </si>
  <si>
    <t>Oficina Asesora de Planeación</t>
  </si>
  <si>
    <t>Ciudadano, Academia, Empresa, Estado, Proveedores, Funcionarios, Contratistas, Organizaciones No Gubernamentales</t>
  </si>
  <si>
    <t>Encuesta virtual en línea disponible en la página web, para priorización de temas a tratar en la audiencia en la audiencia pública de rendición de cuentas</t>
  </si>
  <si>
    <t>Publicación de video y/o piezas gráficas para promoción del evento, y  encuesta de priorización de temas a tratar en la audiencia pública de rendición de cuentas</t>
  </si>
  <si>
    <t>Los ciudadanos y actores de PNN pueden revisar la información relacionada con la Audiencia Pública  de Rendición de cuentas correspondiente al período (julio/2020- junio/2021) registrar los temas de mayor interés, a fin de priorizarlos en la rendición de cuentas.
La ciudadanía puede remitir preguntas o consultas previas que serán resueltas durante la audiencia pública de rendición de cuentas</t>
  </si>
  <si>
    <t>100% de las consultas y aportes recibidos analizados y con respuesta
(Consultas analizadas y con respuesta / Total Consultas recibidas) x 100%)</t>
  </si>
  <si>
    <t>$0</t>
  </si>
  <si>
    <t xml:space="preserve">GCEA El MADS en coordinación con PNN tienen diseñada  una encuesta de participación ciudadana, la cual será publicada en la página web y redes sociales de PNNC en el mes de Septiembre.  
https://www.minambiente.gov.co/index.php/sondeo-audiencia-publica-rendicion-de-cuentas-2020 </t>
  </si>
  <si>
    <t>Audiencia Pública sectorial de Rendición de cuentas - virtual</t>
  </si>
  <si>
    <t xml:space="preserve">Presencial 
Semipresencial
Virtual </t>
  </si>
  <si>
    <t>Audiencia Pública
Chat virtual
Streaming</t>
  </si>
  <si>
    <t>Publicación en página web de la PNN del Informe y presentación de la Audiencia Pública de rendición de Cuentas.</t>
  </si>
  <si>
    <t>Evaluación</t>
  </si>
  <si>
    <t>Los participantes a la audiencia presentan sus aportes, formulando preguntas y/o comentarios  sobre los resultados obtenidos en el Informe de Rendición de Cuentas</t>
  </si>
  <si>
    <t>GCEA La Audiencia Pública de Rendición de Cuentas sectorial se realizará en la primera semana del mes de Octubre.</t>
  </si>
  <si>
    <t>Administración y manejo del SPNN</t>
  </si>
  <si>
    <t>Generar y/o participar en espacios de diálogo y relacionamiento, locales, regionales y nacionales con comunidades campesinas, para la caracterización de la situación de uso, ocupación
 y tenencia</t>
  </si>
  <si>
    <t>Participación
 Igualdad
 Derecho de petición
 Trabajo</t>
  </si>
  <si>
    <t>Subdirección de Gestión y Manejo y Direcciones Territoriales</t>
  </si>
  <si>
    <t>GSIR</t>
  </si>
  <si>
    <t>Comunicades campesinas, Estado-entes territoriales y la autoridad ambiental competente, No Gubernamentales</t>
  </si>
  <si>
    <t>Presencial
 Virtual o
 Semipresencial</t>
  </si>
  <si>
    <t>dada la situación sanitaria por COVID - 19 este dato puede variar</t>
  </si>
  <si>
    <t>N ota : dada la situación sanitaria por COVID - 19 este dato puede variar</t>
  </si>
  <si>
    <t>Dependiendo del tipo de espacio ( mesa de trabajo, foro, seminario, reunión), se abordan y desarrollan los temas correspondientes y se concertan acciones y compromisos.</t>
  </si>
  <si>
    <t>Se citan o participan en las reuniones convocadas por parte de la SGM, DT y/o AP, o comunidades u otras Instituciones para atender las dudas sobre la temática relacionada con situaciones de UOT</t>
  </si>
  <si>
    <t>Instancias de participación legalmente conformadas
 Otros espacios de participación</t>
  </si>
  <si>
    <t>100% de las consultas y aportes recibidos analizados y con respuesta
 (Consultas analizadas y con respuesta / Total Consultas recibidas) x 100%</t>
  </si>
  <si>
    <t>DTAO: En el primer trimestre no se hizo actividades de relacionamiento con comunidad campesina
 Están proyectados acuerdos para el segundo semestre de este año en varias áreas protegidas PNN las Orquideas, PNN Los Nevados, PNN Selva de Florencia, SF Otún Quimbaya, PNN las Hermosas, PNN Doña Juana, SFF Galeras; PNN Nevado del Huila, PNN Puracé
 DTCA en el PNN Paramilo en el marco del proyecto Biodiversidad y Áreas Portegidas Fase II, se realizaron cuatro jornada de socialización del proyecto a los campesinos de tres sectores estas se llevaron a cabo los días 19,23, 24 y 26 de marzo con un total de 137 beneficiarios; Se distribuyen de la sigueinte manera en el municipio de Tierralta presenta 51 beneficiarios en los sectores, San Jorge – Tolová (Veredas de Diamante, Tolová, La Bonita y Cascajal), en el sector de Caña finas - Manantiales presenta 37 potenciales beneficiarios (veredas Manantiales, Caña finas y Tuis Tuis), por último, en el municipio de San José de Uré se tiene el sector Uré con 49 beneficiarios(veredas de Santa Lucía, Boca de la Cristalina y La Cristalina). Programa DLS-UE: En el marco del proyecto Apoyo Presupuestario -Programa Desarrollo Local Sostenible-DLS, financiado por la Unión Europea, se adelantan espacios de trabajo con campesinos para la firma e implementación de nuevos acuerdos en las veredas KM 13, Alto Tay y Oscura ubicadas en el municipio de Tierralta. En el presente período se realizaron dos (2) reuniones los días 25 y 27 de marzo, en las cuales se socializó el proyecto a las comunidades de Alto Tay y Oscurana, en éstos espacios, se explicó los alcances del proyecto y condiciones. Para los acuerdos en implantación en el municipio de San José de Uré, el 26 de marzo se realizó una reunión donde se hizo un recuento del proyecto DLS-UE, lo que viene para poder dar cumplimiento a los acuerdos firmados, y lo que hace falta del proyecto referente a obras civiles (bocatomas de acueductos por gravedad), Pozos sépticos y baños. 
 SEGUIMIENTO ACUERDOS DE CONSERVACION CON PESCADORES: VP Isla de Salamanaca: Como parte del seguimiento de los acuerdos de conservación suscritos en 2018 entre PNN y ASIPESA (Asociación de pescadores de almeja). El pasado de 12 de abril se realizó el octavo comité de seguimiento de la implementación de estos acuerdos de conservación, que tienen por objeto la implementación de una alternativa económica para 20 familias de pescadores beneficiarios. Esta iniciativa ha recibido el apoyo del Proyecto DLS de Unión Europea y el Proyecto áreas protegidas y diversidad biológica. Actualmente la iniciativa se encuentra en ejecución con el apoyo de la fundación CREATA, con el cual PNN tiene un convenio para la implementación de alternativas productivas en algunas áreas protegidas de la DTCA de PNN. Se adjunta acta de la reunión de seguimiento en las evidencias: (Acta_de_seguimiento acuerdos ASIPESA 12-04-2021). 
 Ecoturismo: Trabajo conjunto con los representantes de los 4 pueblos indigenas de la Sierra Nevada de Santa Marta para la elaboración de los terminos de referencia para el estudio de capacidad de carga turistica marina del PNN Tayrona, en este espacio se identifico el objetivo de este estudio "Determinación de Capacidad de Carga Turística Marina en zonas de recreación general exterior marina en el Parque Nacional Natural Tayrona, la cual esté en concordancia con los espacios, sitios o hitos sagrados de Línea Negra de los cuatros pueblos de la Sierra nevada de Santa Marta, que contribuya al ordenamiento y manejo adecuado del ecoturismo en el Área Protegida". 
 Trabajo conjunto con el grupo comunitario de ecoturismo PERLAGUANEQUE que se encuentran haciendo parte del territorio del SFF Los Flamencos, este grupo participa en el programa DEsarrollo Local Sostenible de la Union Europea y en el marco de las actividades que ellos estan desarrollando conjuntamente con el equipo del Área Protegida, se encuentra el tema relacionado con el diseño de la experiencia, que busca fortalecer las actividades y servicios que ellos prestan en el Santuario, es asi que el taller con dicho grupo se enfoque en conocer que es la intepretación ambiental y la metodlogia del diseño de la experiencia donde se explico paso a paso el como lograr un diseño de experiencia de claidad basada en la intepretación ambiental 
 DTPA PNN Farallones: Proceso de caracterizacion de familias campesinas al interior del Parque Nacional Natural Farallones de Cali.
 PNN Farallones: Reuniones de socializacion de la ruta de acuerdos de restauración 2 reunion una en el corregimiento de villa carmelo y una en cuenca cali.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t>
  </si>
  <si>
    <t>DTCA En el PNN Paramillo El resultado es la socialización de los detalles del poyecto Biodiversidad y Áreas Portegidas Fase II a los posibles beneficarios. Programa DLS-UE: En estas reuniones se contó con la participación de 22 personas o posibles beneficiarios del proyecto, se logró ajustar el listado de los beneficiarios para la vereda Alto Tay, dado que los posibles beneficiarios inscritos no cumplían con algunos requisitos para la firma de los nuevos acuerdos, dado lo anterior se tiene un listado de 48 beneficiarios para la firma, en el que se tiene por cada vereda 16 beneficiarios. Por otra parte, en la reunión realizada en el municipio de San José de Uré especificamente en la vereda La Cristalina Particiapron 35 personas. 
 ACUERDOS DE CONSERVACION CON PESCADORES: Se avanzó en el plan de trabajo desarrollados para el seguimiento a la implementación de los acuerdos de conservación. Como compromisos para el siguiente seguimiento se definió: En el próximo monitoreo de almeja realizado por VIPIS vincular a los miembros de la Asociación de ASIPESA con el conocimiento local de los beneficiarios. Así mismo Compartir con los asistentes al comité del equipo de PNN el documento preliminar sobre el tema de deserción para revisión y finalmente Culminar documento para la apertura del Área Protegida.
 Ecoturismo: los Terminos de Referencia para el estudio de Capacidad de Carga Turistica Marina del PNN Tayrona con vision del ordenamiento ancestral del territorio de los 4 pueblos de la SNSM.
 se capacito al grupo PERLAGUANEQUE en los conceptos basicos de intepretación ambiental y diseño de experiencias de visita y se propuso implementar dicha metodologia parael diseño de experiencia.
 Avance conectividades del SFF Los Colorados
 En el marco de la fase V del proyecto de conectividades-socioecosistemicas, el área protegida promueve la conservación del Bosque Seco Tropical, a partir de la consolidación de corredores biológicos y la implementación de sistemas productivos sostenibles en las veredas de Brasilar en el municipio de San Jacinto Bolívar y la vereda Pujana del municipio de San Juan Nepomuceno Bolívar, situadas en la zona con función amortiguadora del SFF Los Colorados. Una de las principales acciones adelantadas fue la firma de preacuerdos de conservación de la fase 5 que se llevó a cabo entre diciembre de 2020 y enero de 2021, dichos acuerdos. tienen como fin plasmar el compromiso de los propietarios con el proyecto y de las entidades aliadas. Así mismo, se inició el proceso de formación por medio de la modalidad de ECA, utilizando los protocolos de bioseguridad establecidos, las temáticas abordadas fueron: nociones básicas sobre planificación predial dictada el 28 y 29 de enero y el suelo que pisamos, los días 24 y 25 de febrero. 
 De igual manera, se trabajó cada jueves entre los meses de enero a marzo, en la ampliación de los corredores de conservación en las fases anteriores en las veredas Raicero, Media Luna y Nuevo México en el marco de la implementando los planes de compensación por Pérdida de Biodiversidad del Proyecto Gasoducto Loop San Mateo – Mamonal (PROMIGAS), abarcando las áreas estratégicas para la conectividad ecológica entre el SFF de los Colorados y el Cerro de Maco. En total se alcanzó 8.496 metros lineales de aislamiento de corredores de conservación. Los días 14 y 15 de abril, se llevaron a cabo una gira de intercambio de experiencias con las fases iniciales de este proyecto, en la cual los socios de las veredas Brasilar y Pujana correspondientes a la Fase 5, visitaron predios de la fase 1 y 4 para observar de manera directa las actividades que se ejecutaron en el marco del proyecto (Anexo 1. Informe I Cuatrimestre-Proy- Conectividades-socioecosistemicas 2020).
 Actividades educativas en los barrios del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(Listado de asistencia).
 DTPA PNN Farallones:28 fichas de caracteririzacion diligenciadas.
 PNN Farallones: Vincular a la comunidad al proceso de acuerdos de restauración con el Parque Nacional Natural Farallones de Cali.
 PNN MUNCHIQUE:han diligenciado fichas de caracterización de la situación de UOT, sin embargo, el área protegida en año anteriores avanzó en esta actividad, teniendo hasta el momento 139 fichas.Se ha realizado acompañamiento y apoyo técnico a las implementaciones realizadas en los predios de las familias firmantes de los acuerdos.</t>
  </si>
  <si>
    <t>DTCA En el PNN Paramillo En el marco del Proyecto Biodiversidad y Áreas Portegidas Fase II: Para el sector de San Jorge – Tolová, se tiene como compromiso realizar jornada de campo del 5 al 12 de abril con el objetivo de hacer caracterización a beneficiarios nuevos o faltantes y aplicar encuestas prediales
 Para el sector Uré: Realizar jornada de campo del 5 al 10 de abril con el objetivo de hacer caracterización a beneficiarios nuevos o faltantes y aplicar encuestas prediales
 Para el sector de Caña finas – Manantiales: Entrar a medir los predios faltantes y recolectar la información faltante.
 Programa DLS-UE: Realizar un cronograma o planificación para entrar a realizar los levantamientos prediales de los beneficiarios del proyecto en las tres (3) veredas. 
 Por parte de los beneficiarios tener toda la documentación que acredite al beneficiario como propietario del predio. Para los acuerdos en el municipio de San José de Uré, quedó como compromiso con las comunidades realizar jornada de campo del cinco (5) al diez (10) de abril con el objetivo de hacer bocatomas modelos de acueductos por gravedad y modelos de pozos séptico y baño modelo paralela a la jornada de caracterización predial.
 Ecoturismo: este estuido se encuentra financiado por el programa Diversidad y areas protegidas liderado por el banco aleman KFW, que busca fortalecer el ordenamiento del ecoturismo en las AP de la DTCA, aqui uno d elos principales compormisos es sacar a licitación dicho estudio y seleccionar a la persona u empresa mas adecuada para su desarrollo, otro compromiso entre PNNC y los 4 pueblos es participar activiamente, revisar y realziar los seguimiento pertienentes relacionados con el estudio de CCT marina del PNN Tayrona
 realziar la extructuracion metodologica de los talleres para el diseño de la experiencia, en conjunto con la profesional Betratiz Bruges quien es la coordinadora de DLS-UE en el Santuario y el quipo de ecoturismo del AP, la idea es indetificar las necesidades de materiale sy tiempo para planaifcar la jornada de trabajo en los proximos meses con el grupo de ecoturismo comunitarios PERLAGUANEQUE
 DTPA PNN Farallones:Continuar ejecutando la ruta de acuerdos de restauración según las necesidades comunitarias.</t>
  </si>
  <si>
    <t>DTAN Area protegida PNN TAMA - Mesas campesinas . Mesa de Dialogo con la asociacion campesina ASONALCA en al cual se desarrolla agenda ver evidencias: 1. Listado asistencia ASONALCA. 2. Acta de reunion comunidades del AP temas -uso, ocupacion y tenecia. en el parque PNN TAMA - ". PNN Cocuy, igualmente se desarrolla mesa de dialogo en el PNN Cocuy y comunidades campesinas donde se trata el tema de uso, ocupacion y tenencia. Evidencias: 3. Lista de asistencia a reunion mesas capoesinas. 4. Acta reunión con gobernacion de Boyaca propuesta guarda paramos.
 DTOR: Durante este cuatrimestre no se han generado espacios de dialogo con familias campesinas para la caracterización de uso osucpación y tenencia, sin embrago, se han generado visitas en campo a las familias campesinas que se vincularan en los proyectos de cooperación no oficial como el programa de desarrollo local sostenible, proyecto del banco interamericano BID y recursos de la estrategia de reactivacióneconomica. 
 OAP la gestión realiza impacta parcialmente la actividad
 DTPA DTPA: PNN URAMBA: NO APLICA. Es un parque marino-costero; son territorios colectivos de comunidades negras.
 PNN KATIOS: NO APLICA.
 PNN Farallones: Se anexa como evidencia las fichas de caracterizacion. 33%.
 PNN Farallones: Continual con la ruta de Acuerdos restauración ecologica según las necesidades comunitarias.0%
 PNN MALPELO: No APLICA.
 PNN MUNCHIQUE:Esta actividad se realiza con recursos de cooperación internacional del apoyo presupuestario de la Unión Europea.
 Si bien el PNN Munchique tiene proyectado continuar con la caracterización de la situación de UOT, esta actividad de ha visto limitada por la agudización del orden público en la zona y por las situaciones generadas por la pandemia de la COVID-19.
 GPM Estos espacios de dialogo por temas de nueva administracion, pandemia y cambios en el MADS no han sido reactivados y son liderados por el MADS y Mininterior en algunas zonas del pais y no por PNN. Sugiero eliminar esta actividad ya que no se reportaran avances en esta vigencia.</t>
  </si>
  <si>
    <t>DTPA: PNN Farallones: Entre  mayo - agosto se realizarón 23 espacios de trabajo con actores sociales, entre reuniones y visitas de campo en la estrategia de UOT.
DTAN PNN Pisba - PNN Tama - SFF Guanenta -SFF Iguaque - PNN Yariguies - PNN Cocuy : Gestiones para el Desarrollo de Sistemas Ssotenibles concertados con las Comunidades y vinculando a las mismas a procesos de conservacion con los ACUERDOS DE CONSERVACION con el APOYO PRESUPUESTARIO DE Desarrollo Local Ssotenible de UE y Reactivacion</t>
  </si>
  <si>
    <t xml:space="preserve">DTCA: Actualmente se avanza en el proceso para la suscripción de acuerdos .
Acuerdos con Asociación Ecoturística de Taganga AECOTAG y PNN.
Acuerdos con Carperos en el marco del convenio 012 de 2019 entre PNN-CREATA-Patrimonio Natural.
Acuerdos para implemetacion de una iniciativa de apicultura "Miel flor silvestre" en el SFF Corchal
DTAN PNN Pisba - PNN Tama - SFF Guanenta -SFF Iguaque - PNN Yariguies - PNN Cocuy : Gestiones para el Desarrollo de Sistemas Ssotenibles concertados con las Comunidades CAMPESINAS  y vinculando a las mismas a procesos de conservacion con los ACUERDOS DE CONSERVACION
</t>
  </si>
  <si>
    <t>Asistencias, Actas, Informes
DTCA:PNN Paramillo: entre el 1 de mayo y 20 de agosto en el marco de  Convenio Específico de Asociación No. 010 de 2020, celebrado entre Parques Nacionales Naturales, Patrimonio Natural Fondo Para La Biodiversidad Y Áreas Protegidas y la Federación Nacional De Cacaoteros – Fedecacao
Se realizaron 4 reuniones Socialización del plan de establecimiento de planaciones de Cacao con las comunidades beneficiadas por el proyecto en las Veredas de manantiales, Tuis Tuis, Caña Fina, El Diamante, Tolová, La Bonita, Cascajal del municipio de tierralta y Las veredas Bocas de la Cristalina, La Cristalina y Santa Lucia en el municipio de Uré. Este proyecto presenta actividades de  Caracterización UOT, Identificación de áreas potenciles de siembra, toma y análisis de muestras de suelos, compra de semillas, asistencia para montaje de viveros, compra de material vegetal y otros insumos para renovación y siembra, realización de capacitaciones y cursos técnicos entre otras.
 En estas 4 reuniones de socialización asisitieron 143 productores  
1. Se suman 30 nuevos socios que se comprometen voluntariamente a conservar los relictos de bosques que se encuentran ubicados en sus predios privados, implementar practicas sostenibles de producción, hacer el mejor uso posible de los insumos y materiales que van a recibir a lo largo del proceso, y asistir a capacitaciones para hacer un mejor uso de los recursos naturales.
Así mismo, se generó el correspondiente diseño de los corredores de conservación con jornadas de trabajo desarrollados los días 28 y 29 de junio, así como los días 1,2, 5, 7, 8, 9, 12 del mes de julio consiguiendo el trazado de 3.090 metros de aislamiento con cercas de acuerdo a la zonificación definida por predios, con esta acción se busca evitar el ingreso de animales de cría y evitar la pérdida de cobertura vegetal. 2.Los diferentes procesos de formacion se realiza en temas de conservación y producción sostenibles, bajo las temáticas de bosque seco tropical llevada a cabo el día 15 de julio, apicultura realizada el 25 de mayo, biopreparados el día 25 de junio y los días 18 y 19 agosto manejo y disposición de residuos sólidos, en dichos espacios, se concientiza a la comunidad socia del proyecto sobre  la importancia de realizar un manejo sostenible de sus predios contribuyendo al mantenimiento y conservación del ecosistema de bosque seco tropical. 
VIPIS
DLS: Fortalecimiento organizativo de la asociación comunitaria ASOPCAIMAN
REACTIVACIÓN: Participación de la comunidad en el proceso de restauración ecológica participativa mediante la generación de empleo para las obras de rehabilitacion de canales y actividades de vivero.
CORCHAL
DLS: Se convocó y organizó una mesa de trabajo con representantes de los corregimientos de Labarce, San Antonio y Bocacerrada  con el fin de analizar las presiones al interior del Area Protegida y las posibilidades de acuerdos con PNN.
REACTIVACIÓN:  Retroalimentación cartográfica sobre las posibilidades de conectividad hídrica para las Ciénagas Pablo y Morelos a partir de un ejercicio de mapeo participativo con la comunidad de parceleros de San Antonio.
VIPIS
DLS: Modelo de negocio para la comercialización de productos pesqueros de ASOPCAIMAN con enfoque de género.
REACTIVACIÓN: compromisos de participación de la comunidad en las actividades de restauración ecologica.
CORCHAL
DLS: Concientizar a la comunidad de pescadores la no pesca en las ciénagas del santuario. Elegir el delegado de la asociación al comité al seguimiento del acuerdo y presentar propuestas a que se comprometen los integrantes de la asociación en cuanto a la disminución de presiones al interior del Santuario.
REACTIVACIÓN:  Recopilacion del saber local que permita generar estrategias de conectividad hídrica para las Ciénagas Pablo y Morelos 
PNN PARAMILLO-DLS-UE
En estas jornadas de trabajo y reuniones realizadas por el AP en el marco de los nuevos acuerdos se tuvo la participación de los 54 beneficiarios en cada jornada, se alcanzó los objetivos esperados, los cuales fueron los levantamientos de los 54 predios de los beneficiarios y  se realizó la zonificación y planes de inversión de cada beneficiario. 
En lo que corresponde a los acuerdos firmados en el 2018 con campesinos de las veredas Diamante y Tolová, se logró la realizaron de las visitas a los beneficiarios del emprendimiento DLS, para conocer su estado y acordar entrega de herramientas e insumos agrícolas y cotización de las infraestructuras de beneficio.
PNN PARAMILLO-DLS-UE
En la primera jornada se realizó un cronograma de mediciones de los predios y se hizo el compromiso de levantar en las fechas estipuladas los predios, el cual fue cumplido.
En la segunda jornada el parque se comprometió a volver a entrar a las comunidades a realizar el plan de inversión y zonificación de los predios de los 54 beneficiarios.  
En el sector Diamante, acuerdos firmados en el 2018, se realizó las entregas de materiales para dar cumplimiento al compromiso los días 27 y 28 de julio. 
PNN Tayrona
el 6 de agosto se realiza un espacio de dialogo intercultural e interinsitucional para el abordaje de inquietudes de los prestadores de servicios turisticos del PNN Tayrona, relacionados ocn la reunión del 8 de junio, en esta reunion se tuvo como principal resultado conformar un comite de gestion local  con el fin de tocar varios aspecos claves de los diferentes sectores y prestadores del AP.(EG-18)
el 23 de agosto se realzia la ruenion con los prestadores de servicos turiticod el Parque, dodne se presentan la estructura de comite local de gestión, el cual esta conformado por una plenaria y 5 comsiones espceificas de acuerdo a la conservacion y uso de los ecosistemas por parte de los operadores en los diferentes sectores del AP. (EG_17)
PNN Tayrona                                                     Generar un espacio participativo entre el equipo de ecoturismo de Parques Nacionales y AECOTAG, para orientar en los tramites y diligenciamientos en el certificado de RNT . Solicitar respuesta a la dependencia Jurídica de PN DTCA, acerca de la caducidad de los acuerdos . Apoyar con el envió de la información pesquera al comité de seguimiento de los acuerdos. Envió de Oficio a Parques Nacionales solicitando respuesta si alguno de los firmantes se encuentra inmerso en procesos sancionatorios por pesca
SFF Corchal                                                                                 Dentro de los cambios manifestados por los asistentes en marco del acuerdo firmado: Hay un acercamiento y dialogo con PNN.
Han disminuido el número de faenas de pesca, los dias de estar en la parcela, etc. Dentro de los seguimiento se viene haciendo por parte de Santuario en el tema de la cosecha de miel, control de plagas en los apiarios, Con la asistencia técnica por parte del Voluntario de CUSO y en el marco del proyecto DLS – UE. Se socializa que están formulando los estudios previos para la compra de insumos y equipos para el fortalecimiento de la iniciativa y que posiblemente a finales del mes de agosto se tendrían ya esos insumos y equipos apícolas.
SFF Corchal                                                              1.        Concientizar a la comunidad de pescadores la no pesca en las ciénagas del santuario
2.        Elegir el delegado de la asociación al comité al seguimiento del acuerdo y presentar propuestas a que se comprometen los integrantes de la asociación en cuanto a la disminución de presiones al interior del Santuario.
3.        Realización de Jornada de reciclajes.
4.        Taller en abonos y biopreparados orgánicos.
5.        Dinamizar y hacer seguimiento al proceso de compra de equipo e insumos
6.        Taller administrativo y contable (Elaboración de acta y estatutos).
7.        Taller selección de sitio apiarios
8.        Taller formulación plan de negocios de la iniciativa
9.        Gestión ante el fondo del agua para el tema de residuos sólidos ante el fondo del agua
10.        Socialización del estudio de presión por pesca realizado por Unimagdalena.
DTPA; PNN Farallones: socialización proyecto reactivación y desincentivo a propietarios para concertar acciones de Restauración,  ademas acercamiento con la comunidad del  pepital para ordenamiento del Recurso hídrico , un espacios de revisión del  plan de negocios de la iniciativa Cortucan.
DTAN: PNN Pisba - PNN Tama - SFF Guanenta -SFF Iguaque - PNN Yariguies - PNN Cocuy : Sistemas Ssotenibles concertados con las Comunidades CAMPESINAS Eincorporacion de Areas de los predios de los Campesinos a EsQUEMAS de conservacion de manera CONCERTADA
Estimulo con procesos de Capactacion hacia el Desarrollo Sostenible
DTAN: DTAN: Sistemas Ssotenibles concertados con las Comunidades CAMPESINAS E incorporacion de Areas de los predios de los Campesinos a  esquemas de conservacion de manera CONCERTADA
Estimulo con procesos de Capactacion hacia el Desarrollo Sostenible. Se adjuntan  4 carpetas  con las actas de las reuniones desdarrolladas en cada una de las area s protegidas d ela DTAN de las AP: PNN Pisba, PNN Yariguies, SFF Guanenta, SFF Iguaque.
GPM Generación de dos acuerdos con comunidades campesinas del sur del meta, guaviat¡re y caquetá.</t>
  </si>
  <si>
    <t xml:space="preserve">GPM: Los establecidos en los acuerdos de Altamira - Huila y Villavicencio - Meta.
</t>
  </si>
  <si>
    <t>DTAM -RNN LA  PAYA: se avanza en la consolidación del plan de fortalecimiento organizativo para el análisi y ordenamiento territorial con comunidades campesinas, en el marco de la situación de manejo de UOT. Simultáneamente se avanza en la consolidación de la ruta para facilitar el diálogo de situaciones territoriales entre población campesina e indígena. Se hace acompañamiento para el ordenamiento ambiental , territorial, regional y en zona con función amortiguadora.
Anexo 1. Listado de asistencia Planificación documento fortalecimiento organizativo PNN La Paya.
Anexo 2. Listado de asistencia reunión de Coordinación UOT DTAM y PNN La Paya. 24-05-2021.
Anexo 3. Listado de asistencia, Reunión Equipo UOT-PNN La Paya Proyectar Presupuesto.
Anexo 4. Plan de Fortalecimiento Organizativo UOT - PNN La Paya. 2° trimestre 2021.
Anexo 5. Informe de avances en la Gestión de UOT del PNN La Paya. 2° triemstre 2021.
DTAM - PNN ALTO FRAGUA: Se adelantó el seguimiento al plan de trabajo de la línea de uso, ocupación y tenencia correspondiente al segundo trimestre 2021 y se generaron los informes trimestrales de la línea y del Programa Desarrollo Local Sostenible – UOT.  
En el marco del Programa de la Unión Europea se realizó la caracterización social, ambiental y productiva de los predios de 11 usuarios, posibles a suscribir acuerdos transitorios de restauración en la vigencia 2021. El 31/07/2021 se adelantó el primer ejercicio de selección previa de usuarios que cumplen con los criterios institucionales para la suscripción de los acuerdos. Así mismo, se adelantó la socialización del Programa y el ejercicio de la autoridad ambiental a las familias priorizadas. Adicionalmente se adelantó el seguimiento de implementaciones a 5 acuerdos suscritos en las vigencias 2016 (1) y 2017 (3) y 2019 (1).
Con el Proyecto Áreas Protegidas y Paz con el cual se están fortaleciendo acuerdos transitorios de restauración suscritos por el parque en vigencias anteriores, se apoyó el desarrollo de dos talleres de formación. Se revisó la ruta metodológica para el fortalecimiento de los 35 acuerdos REP en el marco del proyecto. Y se adelantaron dos espacios interinstitucionales.  
En el marco del Proyecto Restauración, Rehabilitación y Recuperación que aporte a la biodiversidad y a la Reactivación Económica, proyecto que aportará al fortalecimiento de acuerdos de restauración suscritos a la fecha y a nuevos acuerdos, se adelantó la revisión del estado de los predios con acuerdos REP y se realizaron tres socializaciones a la comunidad campesina sobre la estrategia de UOT y el mecanismo de prevención y gestión del área protegida para la contribución a la suscripción de acuerdos de restauración y conservación del PNN AFIW. 
En el marco del PDET Cuenca Caguán y Piedemonte Caqueteño se participa activamente en los espacios bilaterales para la resolución de conflictos socio ambientales (ART, Naciones Unidas, PNNC, Defensoría del pueblo), donde el AP ha posicionado su situación de UOT, en miras de avanzar en el diseño e implementación de un mecanismo local de atención y resolución de conflictos. Anexo 6 Informes trimestrales-20210824T195425Z-001, Anexo 7 Evidencias DLS-20210824T195517Z-001, Anexo 8 Evidencias Areas Protegidas-20210824T195901Z-001, Anexo 9 videncias Reactivacion-20210824T195936Z-001, Anexo 10 Evidencias PDET_Espacios bilaterales-20210824T200015Z-001.
DTAM - RNN NUKAK: Con las 9 familias del sector Bacatí se realizó una reunión de socialización del proyecto de reactivación económica y se presentó una propuesta de plan de trabajo para el mismo. También se realizó una capacitación a las familias en temáticas de seguridad alimentaria y se identificaron iniciativas de desarrollo local sostenible.  Anexo 18 ACTA Capacitar a las familias del Bacati, Anexo 19 ACTA  2seguridad alimentaria y nutricional, Anexo 20 ACTA  3Anexo 19 ACTA  2seguridad alimentaria y nutricional, Anexo 21 Listado de asistencia 30 julio BACATÍ, Anexo 22 asistencia ReuniónBacati_unioneuropea, Anexo 23 asistencia restauración GEF
DTCA:Es importante continuar manteniendo un buen relacionamiento con los actores del territorio y fortalecer las diferentes lineas ded este proyecto para aumentar el numero de acuerdos que permitan generar mejores procesos de conectividad desde el AP y hacia la misma.
Las actividades desarrolladas en el marco del proyecto de reactivación económica se realizaron con la participación de los profesionales contratados para la realizar las acciones de restauración, sin embargo este proyecto no cuenta con ejecución presupuestal, para las actividad propuestas, ya que en el caso de VIPIS y SFF El Corchal, sus convenios se encuentran en fase revisión con las Universidades del Magadalena y Sucre respectivamente.
PNN PARAMILLO-DLS-UE 
Actualmente el AP avanza en la aplicación de la ruta establecida por PNN, para lograr la suscripción de 54 acuerdos de restauración ecologica participativa con campesinos
se contiuna con los epsacio de trabajo con los representantes de los rpestadores, parques y los tencios de los pueblos indigenas de la sierra, con el fin de estrcuturar el comite de gestion local, para luego darlo a conocer con los demas actores, est eproceso se encuentra en el marco del plan de manejo y se articula  a la estructura de coordinacion conjunta PNNC y los 4 pueblos indigenas de la SNMS
se continua apyando esta incitiva productiva sostenible, en desarrollar las acciones que permitan alcanzar los acuerdos pactados entre AECOTAG y PNNC
DTPA:PNN Farallones: Estos espacios se desarrollan en el PNN Farallones de Cali, con comunidades locales para disminuir las sitaciones de ocupación en el área protegida. 
GPM: Evidencias aportadas en la carpeta_Proceso 5</t>
  </si>
  <si>
    <t>Coordinación del SINAP</t>
  </si>
  <si>
    <t>Difundir información estadística generada para las AP del SINAPa partir del desarrollo de la operacion estadistica Áreas Protegidas del SINAP inscritas en el RUNAP.</t>
  </si>
  <si>
    <t>Participación
Igualdad
Derecho de petición
Trabajo
Educación</t>
  </si>
  <si>
    <t>Subdirección de Gestión y Manejo</t>
  </si>
  <si>
    <t>GGIS</t>
  </si>
  <si>
    <t>Autoridades Ambientales competentes en el RUNAP, sociedad, academia, sectores interesados en las estadisticas sobre áreas protegidas.</t>
  </si>
  <si>
    <r>
      <rPr>
        <sz val="11"/>
        <color theme="1"/>
        <rFont val="Arial"/>
      </rPr>
      <t xml:space="preserve"> </t>
    </r>
    <r>
      <rPr>
        <sz val="11"/>
        <color theme="1"/>
        <rFont val="Arial"/>
      </rPr>
      <t xml:space="preserve">
Virtual / Presencial /Semipresencial</t>
    </r>
  </si>
  <si>
    <t xml:space="preserve">Reuniones por Hangouts, meet de PNNC
Mesas de Trabajo, reuniones, talleres, encuestas, consultas, foros , encuentros, 
Redes Sociales, correos electronicos </t>
  </si>
  <si>
    <t>Actores institucionales con competencia en el RUNAP, sociedad, sectores interesados en la informacion estadistica.</t>
  </si>
  <si>
    <t>A partir de los datos suministrados por las autoridades competentes en el RUNAP se procesa, analiza y difunde la informacion estadística de las Áreas Protegidas del SINAP inscritas en el RUNAP</t>
  </si>
  <si>
    <r>
      <rPr>
        <sz val="11"/>
        <color theme="1"/>
        <rFont val="Arial"/>
      </rPr>
      <t>Se difunde la información estadistica</t>
    </r>
    <r>
      <rPr>
        <strike/>
        <sz val="11"/>
        <color theme="1"/>
        <rFont val="Arial"/>
      </rPr>
      <t>s</t>
    </r>
    <r>
      <rPr>
        <sz val="11"/>
        <color theme="1"/>
        <rFont val="Arial"/>
      </rPr>
      <t xml:space="preserve"> de AP de manera periorida a las partes interesadas, en el marco del SEN.</t>
    </r>
  </si>
  <si>
    <t>Instancias de participación leestablecidas en encuestas, presentacion de resultados, respuesta a consultas.</t>
  </si>
  <si>
    <t>No de A. Protegidas integrantes del SINAP difundidas periodicamente.</t>
  </si>
  <si>
    <r>
      <rPr>
        <sz val="11"/>
        <color theme="1"/>
        <rFont val="Calibri"/>
      </rPr>
      <t>DTPA: Es importante precisar que el reporte al RUNAP lo realiza el grupo SINAP del NC, como Territorial coordinamos el Sirap Pacifico.
GGIS En el marco de lo definido en la OE de las Areas protegidas del SINAP incritas en el RUNAP la difusion de la informacion estadistica se efectua semestralmente, sin embargo, a corte de abril con base en las dos encuestas dirigidas a usuarios internos y externos se han registrado avances asi: La encuesta de satifaccion dirigida a las autoridades ambientales encargadas de registrar las AP en la plataforma RUNAP se cuentan con 15 encuestas diligenciadas durante la presente vigencia. La segunda encuesta es de percepción, está dirigida a todo usuario que hacen uso de la información estadística difundida por la entidad y se encuentra colgada en la página RUNAP se han diligenciado 6 encuestas; estas encuestas seran incluidas junto con las encuestas de satisfacción en un informe de análisis de necesidades el cual se realiza de manera semestral.</t>
    </r>
    <r>
      <rPr>
        <b/>
        <i/>
        <sz val="11"/>
        <color theme="1"/>
        <rFont val="Calibri"/>
      </rPr>
      <t xml:space="preserve"> OAP el reporte no impacta la actividad definida por tanto no se tiene en cuenta en avance</t>
    </r>
  </si>
  <si>
    <t xml:space="preserve">DTAO: en el periodo de seguimiento, se han adelantado acciones de relacionamiento con campesinos y familias que habitan las áreas pretegidas o su zona aledaña, para concertar acuerdos de conservación que reduzcan los conflictos por uso del suelo y ocupación humana. Las estrategias que se tienen a nivel instucional son la de Restauración Ecológica Participativa y de Sistemas Sostenibles de Conservación. Por tanto, las áreas protegidas pORQ, pTAT, pNEV, pSFL, pCVDJC han avanzado en este relacionamiento por lo que se adjuntan actas de reuniones para concretar acciones en los predios y con estas familias.
Anexos: Acta de Reunion_ ASOCAFES TATAMÁ_pTAT, Acta de Reunion_Gran Reserva Wabanta-pTAT, Acta de Reunion_Montes Tatamá_pTAT, Acta Levantamiento información socioeconomica  acuerdos de REP_sGAL, Acta reunión 18 junio 21 Vivo Cuenca - Predio Termales (Fernando Naranjo)_pNEV, Acta reunión seguimiento acuerdos 080621_pNEV, Acta Socializaciòn acuerdos de REP_15_Abril_sGAL, Acta Socializaciòn acuerdos de REP_15_mayo_sGAL, Acta Socializaciòn acuerdos de REP_20_Mayo_sGAL, Acta_de_Reunion_Familia Sierra_pNEV, Acta_de_Reunion_Familia Sierra-2_pNEV, Acta_de_Reunion_Proceso Acuerdos La Sierra - Junio-pNEV, Actas y listados desde junio01 hasta junio 25-pCVDJC, Acuerdo_Angel_06-30-2021_pSFL, Listado Asistencia reunión institucional  seguimiento acuerdos pNEV, seguimiento acuerdos Cortaderalruta3 pNEV
</t>
  </si>
  <si>
    <t xml:space="preserve">DTAO: existe una buena participación e interes por los convocados a las reuniones y se definen compromisos por las partes 
SINAP Se efectuó la difusión de la operación estadística según la programación realizada en la implementación de esta Operación. se genera el primer informe semestral de analisis de usuarios  para el 2021 </t>
  </si>
  <si>
    <t>N/A</t>
  </si>
  <si>
    <t xml:space="preserve">SINAP: En el marco de lo definido en la OE de las Áreas protegidas del SINAP inscritas en el RUNAP la difusión de la información estadística se efectúa semestralmente. en este sentido se presenta el reporte de difusión de la operación estadística </t>
  </si>
  <si>
    <t>Convocar y/o participar con los actores estrategicos y partes interesada del SINAP, en el proceso de construccion e implementacion conjunta del plan de accion del SINAP y los planes de accion de los SIRAPs.</t>
  </si>
  <si>
    <t>Informe de Gestión</t>
  </si>
  <si>
    <t>Participación
Igualdad
Trabajo
Ambiente Sano</t>
  </si>
  <si>
    <t>Subdirección de Gestión y Manejo-Grupo de Gestión e Integración del SINAP y Direcciones Territoriales</t>
  </si>
  <si>
    <t>GGIS -
Direcciones Territoriales</t>
  </si>
  <si>
    <t xml:space="preserve">Partes interesadas en el proceso 
</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</si>
  <si>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</si>
  <si>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</si>
  <si>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</si>
  <si>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</si>
  <si>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Desde las secretarias técnicas de cada SIRAP en coordinación con las DTs responsables de esta instancia, se realizan las convocatorias, se preparan las agendas y se concerta el desarrollo del espacio con los actores que integran los espacios de los SIRAPs.</t>
  </si>
  <si>
    <t xml:space="preserve">Instancias de participación conformadas en el SINAP.
</t>
  </si>
  <si>
    <t xml:space="preserve">Número de espacios de trabajo realizados en cada instancia SIRAP 
</t>
  </si>
  <si>
    <t>DTCA esde el Comité Técnico del SIRAP Caribe, se han seleccionando y convocado cinco CARS para la actualización de 5 planes de manejo de APs regionales.
El SIRAP Caribe se está trabajando en la estrategia de la reactivación de los sistemas de áreas protegidas en todos los departamentos, con el fin de recuperar la estructura ecológica principal de la región. Para ello se va  iniciar capacitación y fortaleciendo los procesos administrativos y de planeación con los entes responsables de la implementación.
En el mes de mayo se inciará el proceso de planificación y desarrollo de proyectos en los sistemas departamentales y locales que se adelantan en el SIRAP, proceso que adelantaremos  con todos los actores miembros de los sistemas. De esta forma se convocaron a las áreas protegidas de la DTCA, a talleres virtuales  de preparación e  identificación de necesidades y proyectos de inversión para ser  incorporarlos en los planes de acción de los SIDAP y SILAP
DTPA Se viene participando en los espacios de gestión del SIDAP Antioquia y SIRAP Pacifico. Articulado al Proyecto Gef Pacifico Biocultural</t>
  </si>
  <si>
    <t xml:space="preserve">DTCA Actualización de Planes de manejo regionales, se realizó un espacio regional para aprobar la ruta básica en su alcance técnico y metodológico para la actualización de los planes de manejo
Se realizaron espacios individuales con la CRA y CVS, donde se ha definido el estado actual del plan de manejo del DMRI Luriza y DMRI Complejo Cenagoso del Bajo Sinú, respectivamente. Se realizaron observaciones técnica para la actualización de los documentos de manera prioritaria.
DTPA ParticipacIón y aportes a los espacios de gestión
</t>
  </si>
  <si>
    <t>DTCA Una vez aprobada la rutase dará inicio a espacios individuales con cada CAR para analizar el estado actual de los planes de manejo de las áreas protegidas regionales.
Desde la DTCA se deberá diseñar y proponer una tabla de contenido para el abordaje técnico</t>
  </si>
  <si>
    <r>
      <rPr>
        <sz val="11"/>
        <color theme="1"/>
        <rFont val="Calibri"/>
      </rPr>
      <t xml:space="preserve">DTAN: La DTAN como secretria tecnica de SIRAP Andes Nor Orientales, en la implementacion de su plan de accion de este sub sistema, realiza jornada para socializar un proyecto que sera presentado al sistema general de regalias con el apoyo de PENUD y sub direccion SSNA de Parques Nacionales, e igualamente en la estructuracion del memorando de entendimiento. Se proyecta realizar comite tecnico del SIRAPAN  en el mes de mayo- Evidencias:  memorando version borrador.
DTOR: Durante el período se desarrollaron espacios de trabajo a nivel interno en la DTOR y con organizaciones miembros del SIRAP para estructurar la propuesta de Plan Operativo Anual 2021 que orientará el informe de gestión. Dicha propuesta se concertó en reunión de comité técnico virtual realizado el 26 de marzo y será presentada para aprobación del Comité Directivo en sesión prevista para el 18 de mayo/2021.  De forma complementaria se avanza con un subcomité o grupo editor, la estructuración y diagramación del segundo boletín virtual del SIRAP Orinoquia, con la participación de Fundación Omacha, Resnatur, WWF, Cunaguaro y PNNC DTOR.
Anexos:
Anexo_1 Actas POA SIRAPO
Anexo_2 Memorias apoyo subsistemas
Anexo_3 20210326 Acta I CT final
DTPA DTPA: PNN URAMBA.La gestión de este proceso es de las direcciones territoriales, y nivel central.NA.
La DTPA desde el mes de enero asumió la secretaria técnica del SIRAP Pacifico de manera transitoria  mientras se logra contratar con los recursos del proyecto GEF Pacifico  al profesional que asumirá este cargo, los avances durante este trimestre son: Ver Evidencias Proceso 7.
Reunión de empalme entre la DTPA y el IIAP para recibir de manera oficial la Secretaria técnica y la  información del Sirap Pacifico. Anexo 1
La DTPA convocó y  realizó dos  comité técnico del Sirap Pacifico para revisar la operatividad  de la secretaria técnica, el plan de trabajo para el 2021, el memorando de Entendimiento, ámbito de gestión y regionalización, aprobación del  POA 2021 del proyecto GEF Pacifico, entre otros temas de interés del susbsistema. Anexo 2
- Se realizó un  espacio intersirap Pacifico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Pacifico que permita analizar el tema de participación, gobernanza y de la misma gestión. Anexo 3.
Estrategia de sostenibilidad financiera: Se retomó trabajo con BIOFIN y el grupo de trabajo encargado de la formulación del proyecto del Sirap Pacifico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PACIFICO,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Pacifico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Pacifico.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Pacifico: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Pacifico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.PNN MALPELO: Este proceso no lo adelanta el área protegida.
GGIS El informe de avance de los subsistemas se elabora semestralmente con los lineamientos GGIS,  pero  se vienen trabajando en los diferentes subsistemas en los espacios e instancias definidas para cada uno de ellos con la participacion de los diferentes actores estrategicos lo cual se reportara en el informe semestral de manera consolidada para los 6 Subsistemas Regionales.
</t>
    </r>
    <r>
      <rPr>
        <b/>
        <i/>
        <sz val="11"/>
        <color theme="1"/>
        <rFont val="Calibri"/>
      </rPr>
      <t>OAP el reporte no impacta la actividad definida por tanto no se tiene en cuenta en avance</t>
    </r>
  </si>
  <si>
    <t>DTOR; Articulación Fundación Omacha;RESNATUR, WWF y Fundación Cunaguaro
DTPA ; $63.432.708 PNN Munchique</t>
  </si>
  <si>
    <t>DTAO: Convenio 01 de 2020  Sistema Regional de Äreas Protegidas del Caribe Colombiano
DTPA: -Acuerdo de voluntades entre el Resguardo Indígena de Honduras y el PNN Munchique.</t>
  </si>
  <si>
    <t>DTAO: SIRAP Eje Cafertero: Se prestó asistencia técnica para la CRQ en los determinantes ambientales para ser incluidos en los Planes de Ordenamiento municipales (Evidencias SIRAP EC), también se proyecta esta asistencia para el AMVA (anexo invitación y preguntas) (Evidencias SIDAP Antioquia).
 También se acompañó como secretaria técnica del SAO al SIPAP-EC, en el taller de herramientas de efectividad de la política SINAP 2021-2030 Capacitación Efectividad a escala del sistema (Lista 22 de Julio). Se participó además en taller capacitación de OMEC (Lista 10 y 17 de junio de 2021), y en comité técnico del Sirap EC abordando el tema de efectividad del sistema y ejercicio para el Sirap EC (Agosto 18 y 19). Se anexa listas de asistencia (15 de julio, 18-19 de agosto de 2021).  Se anexan además convenios interadministrativos (mayo de 2021) que desde la CARDER se han firmado con distintas instituciones como Corpocaldas, Universidades del Eje cafetero,  para poyar en SIRAP EC a partir de su plan de acción, investigación y monitoreo, además de formulación de planes de manejo para las RNSC. Esto ha sido coordinado en el marco de los comités del SIRAP EC.
Sidap Antioquia: Se mantuvieron mesas técnicas de trabajo para el proyecto de Fortalecimiento de la Estructura Ecológica Adaptativa del Plan de Ordenamiento Departamental -POD, se realizó el Comité Técnico del SIDAP Antioquia, llevado a cabo el día 9 de junio de 2021, en donde se realizó una contextualización acerca de los avances proyecto referido, se eligió al representante del SIDAP ante el Nodo Regional de Cambio Climático de Antioquia, se realizó contextualización acerca de la Alianza para la Sostenibilidad y el Cambio Climático. Sumado a esto, se realizó el Conversatorio  denominado: “PÁRAMO, BOSQUES, RÍOS Y COMUNIDADES DEL SISTEMA REGIONAL DE ÁREAS PROTEGIDAS DEL ORIENTE ANTIOQUEÑO", orientado a  compartir miradas sobre el territorio y la conservación en la Región del Oriente de Antioquia, desde la percepción y gestión que realizan los distintos actores comunitarios e institucionales del Sirap Oriente, promoviendo sus características e importancia como soporte estratégico en el bienestar humano, en el marco del Sidap Antioquia.
En este espacio, se socializaron los principales resultados de los alcances contemplados en el convenio interadministrativo Nº 203 de 2020 entre Cornare y Parques Nacionales Naturales de Colombia (PNNC), en el marco de la alianza mantenida entre dichas instituciones.
Durante la jornada se resaltó el contexto del SIRAP Oriente en el ordenamiento territorial del paisaje del Subsistema Regional de áreas Protegidas Andes Occidentales (SAO), con énfasis en la gestión conjunta y trabajo articulado en el Nodo Nevados-Florencia-Sonson-Embalses (ampliado a SIRAP Oriente).
. 
Adicionalmente, desde la Entidad bajo el rol de coordinación del Sistema Nacional de Áreas Protegidas- SINAP, se apoyó en el proceso de convocatoria y desarrollo de Taller virtual de fortalecimiento dirigido a las Reservas Naturales de la Sociedad Civil-RNSC del Departamento de Antioquia, realizado mediante la plataforma Zoom, el cual contó además con un espacio de diálogo respecto a estas iniciativas de conservación voluntaria, para visibilizar estos procesos, desde las distintas subregiones este último se transmitió  a través de la  red social de Facebook de la Gobernación de Antioquia  (Ver Anexos).
.
Se dio continuidad a las jornadas de  acompañamiento realizado desde el equipo GEF-SINAP y PNNC a las Corporaciones Autónomas Regionales CORANTIOQUIA y CORNARE, para la aplicación de la herramienta de efectividad de manejo -EMAP y validación con los diferentes actores que guardan relación con las  áreas protegidas de carácter regional  priorizadas por parte de las mismas (Ver Anexos).
SIRAP MACIZO: Se realizó comité técnico el 29 de junio de 2021, en el que se abordaron temas como el informe de gestión del primer semestre del 2021 (secretaria técnica, acciones en el área de jurisdicción, áreas runap y las acciones que deben ser incluidas en este informe como: Cortolima, plan de manejo ambiental Páramos Las Hermosas -Moras, información del plan propectivo de Corponariño). Se anexa Acta de comité técnico e informe de gestión I semestre 2021 sirap Macizo. En el próximo comité se revisarán las acciones para el SISCONPES.
SIDAP Nariño: en el periodo de monitoreo no se ha realizado comité técnico ni directivo.
Desde la Secretaria Técnica del Subsistema Regional de Áreas Protegidas Andes Occidentales (SAO), se apoyó al Grupo de Gestión e Integración del SINAP-PNNC, durante la logística y desarrollo de espacio de capacitación virtual relacionado con el Registro Único Nacional de Áreas Protegidas (RUNAP), en donde se abordaron los siguientes temas: Informe del análisis de los resultados de las encuestas de satisfacción y percepción del RUNAP. Capacitación sobre los ajustes y actualizaciones a la plataforma RUNAP. Compartir la versión actualizada del "Manual del usuario documentador del RUNAP" y su disponibilidad online cuando se está trabajando en la plataforma. Informe del análisis de diagnóstico de traslapes o superposiciones entre las áreas protegidas del SINAP. Revisión de algunos casos que requieren ajuste de la información registrada en el RUNAP por parte de las autoridades ambientales (Ver Anexos). Se adjunta de igual forma Informe Semestra del SIRAP Andes Occidentales 
DTPA: -PNN Munchique:En las instancias de participación establecidas con la comunidad del resguardo indígena de Honduras, como son el comité organizador del acuerdo de voluntades, comité de seguimiento de la iniciativa del apoyo presupuestario de la Unión Europea y el comité técnico, se elaboran propuestas conjuntas donde se tienen en cuenta los planteamientos de la comunidad indígena.
DTAN: Se consolida los dos informes de participación de gestión de la DTAN correspondientes a los periodos trimestrales y semestrales.</t>
  </si>
  <si>
    <t>DTAO Se resaltan los resultados de las jornadas de fortalecimiento mantenidas, dentro de las cuales se destaca el fortalecimiento de capacidades a las Corporaciones Autónomas Regionales CORNARE, CORANTIOQUIA, CORTOLIMA y CAM capacitadas respecto a los aspectos creferidos acerca de la plataforma del Registro Unico Nacional de Áreas Protegida-RUNAP, así como el fortalecimiento  a propietarios de las Reservas Naturales de la Sociedad Civil registradas en el Departamento de Antioquia  en lo referente  a la connotación de  esta categoría dentro del SINAP , el proceso de solicitud y trámite del registro, la elaboración de sus Planes de Manejo y la  Socialización de oportunidades e incentivos para la conservación de parte de autoridades ambientales.
DTCA 1.        Primera Versión de Incorporación de las Actividades del Plan de Acción de la Política del SINAP en el Plan de Acción – Programas del SIRAP Caribe.
2.        Agendas de trabajo para la implementación de los sistemas Departamentales y Locales
3.        Propuestas de resoluciones para la implementación de los SILAP que se encuentran en estudio
4.        Primera Versión de Portafolio de Acciones que requieren de inversiones por Parques Nacionales para ser incorporados en los Planes de Acción de los Sistemas
DTPA:Entre las actividades que se han desarrollado en este cuatrimestre están:se remitió para firma en formato digital el Memorando de Entendimiento
SIRAP PACIFICO, con el objetivo de formalizar el acuerdo de voluntades institucional para orientar accionesenfocadas a consolidar el subsistema en el Pacifico.Se firma el memorando de entendimiento de SIRAP Pacifico se envian los correos correspondientes..-Reunión para la Revisión insumos necesarios para la formulación del Proyecto del SIRAP Pacífico para presentarse al Sistema General de Regalías(SSNA- Secretaría Técnica SIRAP Pacífico- Programa BIOFIN- (REUNION VIRTUAL). -Reunion para dontinuar con el proceso de formulación del Proyecto del SIRAP Pacífico para presentarse al Sistema General de Regalías.Evidencias
En el semestre no se presentaron avances en el proceso de actualización del plan de acción del SIRAP Pacifico debido a que las reuniones de revisión, ajustes y validación de los indicadores del plan de acción, fue suspendida en tanto se surta, en el marco del proceso CONPES la consulta pública del Plan de Acción y Seguimiento (PAS) del marco de política para la consolidación del SINAP. 
Sin embargo, se espera que el plan de acción para el subsistema, finalice el proceso de aprobación técnica este año.
Los avances en del plan de trabajo del Subsistema se conoslida  en el informe del primer semestre .
PNN Munchique:Se avanza en la elaboración de la propuesta de elaboración del proyecto "Fortalecimiento de la medicina tradicional por medio de la conservación de los sitios sagrado del Resguardo Indigena de Honduras" 
Se elabora informe semestral de EEM el cual incluye activiades realizadas en el marco del Acuerdo de Voluntades firmado con el Resguardo Indígena de Honduras
DTAN: Presentación de informes a la dirección de Parques Naturales de Colombia . 
SINAP: Se continúan desarrollando diferentes espacios de participación con los actores estratégicos de los SIRAPs y sus subsistemas temáticos, para dar cumplimiento a las acciones previstas en estas instancias que fortalecen la gestión del SIRAP y aportan a la consolidación del SINAP desde cada región.</t>
  </si>
  <si>
    <t>DTPA; 
PNN Munchique:Realizar espacios de concertación para avanzar de manera conjunta en la construcción de la propuesta de proyecto.
DTAN:Avanzar en las acciones de implementación de la DTAN  y jornadas de capacitación a las AP.</t>
  </si>
  <si>
    <t>DTAM: En la medida en que la Política SINAP (y por lo tanto su Plan de Acción), aún se encuentran en revisión y ajuste por parte del DNP (revisión documento CONPES), no es posible adelantar acciones para el proceso de construcción conjunta de planes de acción para los SIDAP/SIRAP.
Los avances se han limitado debido a que las comisiones solicitadas no han sido autorizadas, por lo tanto, la programación de agendas ha tenido que ser modificada varias veces. Dado que los espacios de trabajo son con comunidades locales se requiere de jornadas presenciales en la medida en que la conectividad (acceso a internet, energía eléctrica) con el área protegida y los actores estratégicos no permite realizar jornadas virtuales para avanzar en los temas propuestos.
Para el caso del SIDAP Guaviare, la invitación a los Comités Técnicos para abordar la presentación de la Política SINAP no ha contado con la participación de los actores correspondientes, y por lo tanto, ha debido ser programada nuevamente. 
En el caso de SIDAP Putumayo, se ha avanzado en una propuesta general de plan de acción, desde la perspectiva de PNN. Para la conformación del SIDAP, aún no se cuenta con el respaldo requerido por parte de la Gobernación, Corporación Regional y otros aliados estratégicos. Se avanza en esta concertación interinstitucional. 
Para el caso de SIDP Caquetá, la mesa se encuentra inactiva dado que la entidad que ejerce el papel de secretaría técnica no ha convocado a comité desde el año 2019. 
Se han adelantado actividades con los equipos de las AP de Caquetá, Putumayo y Guaviare. 
DTCA Se requiere que procesos implementación de la política del SINAP a través  de los Sistemas de áreas protegidas, sea continuo en el tiempo con el fin de lograr la incorporación en los instrumentos de planificación de los actores miembros de los sistemas
DTPA: 
PNN Munchique.Esta actividad se realiza con recursos de cooperación internacional del apoyo presupuestario de la Unión Europea.
DTAN:Para la actividad 10, desde la dirección Territorial se hace entrega de dos informes uno correspondiente al avance trimestral y otro al avance semestreal en cuanto a la implementación del plan de acción(Carpeta actividad 10/ informe de avance trismestraly semestral). 
SINAP: Se vienen trabajando en los diferentes subsistemas en los espacios e instancias definidas para cada uno de ellos con la participación de los diferentes actores estratégicos lo cual se reportará en el informe semestral de manera consolidada para los 6 Subsistemas Regionales. Se presenta el  informe de avance de los subsistemas que  se elabora semestralmente</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</si>
  <si>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</si>
  <si>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r>
      <rPr>
        <sz val="11"/>
        <color theme="1"/>
        <rFont val="Arial"/>
      </rPr>
      <t xml:space="preserve">Ciudadania en general, grupos étnicos (pueblos indigenas y afrodescendientes), </t>
    </r>
    <r>
      <rPr>
        <strike/>
        <sz val="11"/>
        <color theme="1"/>
        <rFont val="Arial"/>
      </rPr>
      <t>y</t>
    </r>
    <r>
      <rPr>
        <sz val="11"/>
        <color theme="1"/>
        <rFont val="Arial"/>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</si>
  <si>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</si>
  <si>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</si>
  <si>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 xml:space="preserve">La definición del número de participantes esta en función de la realidad y el contexto del proceso, en terminos del número de actores representados en el territorio (mapeo de actores), el tamaño de la población, y el momento del proceso, etc.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</si>
  <si>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</si>
  <si>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Las reuniones de trabajo en desarrollo de la ruta para la declaratoria/ampliación de áreas protegidas del nivel nacional, se convocan de acuerdo a lo definido y concertado en el plan de trabajo de cada proceso.</t>
  </si>
  <si>
    <t xml:space="preserve">JACs, organizaciones sociales, organizaciones de productores, ASOJUNTAS, Consejos Comunitarios de Comunidades Negras, Cabildos Indigenas, asociaciones, organizaciones de mujeres, etc. </t>
  </si>
  <si>
    <t>Numero de espacios de trabajo dialogo y construcción acordados en el marco de la implementación de la ruta de declaratoria/ampliación de áreas por proceso</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</si>
  <si>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</si>
  <si>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
El presupuesto preliminar estimado para el 2021 incluyendo la realización de los procesos de consulta previa es de $3.000.000.000, requerimientos presupuestales que se esta precisando.</t>
  </si>
  <si>
    <t>DTAM No hay procesos de declaratoria de AP de carácter nacional en implementación en la región amazónica.
En el caso del APR Bajo Guayabero, los compromisos, resultados y recomendaciones de los grupos de valor son para la Corporación CDA.
DTCA Respecto al proceso de ampliación del PNN SNSM, en el mes de febrero, se sostuvo reunión con el nivel central y representantes de los pueblos Kogui y Arhuaco para avanzar en el relacionamiento con posible donante, dado a conocer por la organización WWF. Para el día cuatro (04) de marzo de 2021 entre los 3 niveles de PNN (SGM, DTCA y PNN SNSM) se examinó el cronograma de actividades, conjuntamente con representantes de los pueblos Arhuaco y Kogui, recomendándose la reunión con el cabildo gobernador (Arhuaco) del Cesar y autoridades de dicha zona para socializar avances del proceso de la ampliación. Así mismo se recomendó hacer uso del espacio de coordinación acordado del PM entre los pueblos y PNN. Dando continuidad a lo sugerido por parte de los representantes del Magdalena y Cesar del pueblo Arhuaco, el día 12 de marzo de 2021 comunicaron a los tres niveles de PNN avanzar en reunión con los cabildos a partir del mes de abril de 2021.
Para la ampliación del SF Acandí se revisaron actividades propuestas con el apoyo del proyecto MIMAC GIZ, el papel de las contrataciones para enlaces locales que apoyarán en territorio a los consejos comunitarios y a PNN para las fases de la ruta. Así mismo se avanzó en la posibilidad de contratación de un profesional que apoye la recopilación de información del proceso con recursos de la cooperación técnica alemana de GIZ. Se tuvo revisión de dichos términos de referencia con consejos COCOMANORTE y COCOMASECO el 21 de abril de 2021.</t>
  </si>
  <si>
    <t>DTCA Se tiene como resultado parcial la socialización y concertación del cronograma de actividades para la ruta de ampliación del PNN SNSM con Arhuacos y Koguis 
Como resultado del diálogo con representantes de los consejos comunitarios COCOMANORTE y COCOMASECO se resolvieron dudas sobre la forma de trabajo entre niveles de PNN y aliados (mesa técnica del proceso) y los términos de referencia para contratación de profesional
DTPA PNN URAMBA: No se tiene proyectado la declaratoria y/o ampliación de áreas protegidas en jurisdicción del PNN Uramba.NA.
PNN MALPELO: No se ha proyectado proceso de ampliación del área protegida, debido a que es un parque marino la ampliación no requiere concertación con actores.</t>
  </si>
  <si>
    <t>DTCA Para la ampliación del PNN SNSM, se tiene: desarrollar un espacio de trabajo con autoridades Arhuacas del Cesar para presentar los avances del proceso.
Para la ampliación del SFF Acandí, se concertó avanzar en ronda de coordinación conjunta, para tratar entre otros temas, el desarrollo de la ruta de ampliación y contratación de profesional que acompañará dicho proceso.</t>
  </si>
  <si>
    <t>DTAM En el caso de declaratoria de AP de carácter nacional NO aplica para la DTAM, en la medida en que no hay procesos de declaratoria de AP nacionales en la región de la amazonia. 
APR CDA: se acompañó la reunión programada por la CDA para presentar los avances de la propuesta de declaratoria del APR del norte del Guaviare. La Corporación presentó los avances, modificaciones del polígono, necesidades de articulación, resultados alcanzados y pasos a seguir.
DTAN: la convocatoria para ampliacion de  ANULE se realizo directamente desde el nivel central de PNN y se convoco a un espacio  en donde se socializo la respectiva propuesta la cual seria validada en la academia. Esta reunion se realizo en el municipio de Playa de Belen . Evidencias: Grupo SINAP de la SGNA -  EVIDENCIA: CONVOTARIAS - MEMORANDOS: 20212100011691 Y  20212100011681. 3.  Correo ampliacion ampliacion Estoraques 
DTAO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enfasis principal en la fase de dialogo social.
La situación generada por el COVID-19 y el aumento de casos de contagio han hecho reprogramar fechas concertadas.
DTOR: Durante el periodo se realizaron dos (2) espacios de trabajo con las comunidades indígenas de los resguardos de Guaco Bajo (sector río arriba) y Arrecifal (Sector Río Abajo) para socializar la experiencia de intercambio de líderes de ASOCAUNIGUVI con el PNN Yaigojé-Apaporis, y el contexto general de la ruta declaratoria, así como la misión de PNNC.  Las comunidades manifestaron su acuerdo en trabajar con PNNC el proceso e iniciar formalmente la ruta declaratoria, para lo cual se realizará una Asamblea General con las 33 comunidades en el mes de mayo, ASOCAUNIGUVI, PNNC y aliados.
Anexos:
20210417 Acta Guaco Bajo
20210419 Acta Arrecifal
GGIS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area de interes y los planes de trabajo de cada proceso</t>
  </si>
  <si>
    <t xml:space="preserve">DTAM El presupuesto preliminar estimado para el 2021 incluyendo la realización de los procesos de consulta previa es de $3.000.000.000, requerimientos presupuestales que se esta precisando.
DTCA Matriz de Identificación y 
Caracterización de Actores
Identificación de instancias y 
espacios de participación
</t>
  </si>
  <si>
    <t>DTPA: DTPA SIRAP: Se cuenta con el memorando de entendimiento del Sirap Pacifico firmado
Proyecto GEF Pacifico : Biocultural.tradicción y vida.Evidencias</t>
  </si>
  <si>
    <t>DTAO: En el marco de la ruta de declaratoria como área protegida de Tochesito, este año se retoma el plan de trabajo y se define el poligino del área en mesa téncica el 08 de julio del presente año, se define ruta de trabajo con la comunidad para los diferentes espacios que está coordinando Cortolima y se explica necesidad de compra de predios
Anexo: 20210708_Mesa_Técnica_Polígono_Tochecito, Límite de propuesta Tochecito
Se mantuvo espacio orientado a retomar el tema de ampliación del PNN Las Orquídeas, en donde se realizó revisión de documentos previos disponibles y se definieron apoyos a la ruta de trabajo (ver anexos).
DTPA: sin observaciones
DTAN: Se vienen avanzando en procesos de declaratoria tanto en el Bosque Seco Tropical en nodo de nororiental, en el cañon del Chicamoca principalmente en el área de umpalá bajo la jurisdicción de CDMB y en el proceso de Bosques Secos del Chicamocha, jurisdicción CAS</t>
  </si>
  <si>
    <t xml:space="preserve">DTAO: Avances en la ruta declaratoria del AP de Tochesito.
Avances en la ampliación del PNN Las Orquídeas
DTPA:SIRAP.Relación de autoridades ambientales y procesos de declaratoria de áreas protegidas:
Corporación Autonoma Regional del Cauca -CRC: 
AP en proceso de declaratoria o  iniciativas de declaratoria: Santa Cruz de Golondro Lopez de Micay- Fase de Preparatoria
AP públicas con procesos de formulación de sus planes de manejo:Kokoi Euja - Timbiqui Acuerdo de Declaratoria No 008 del 28 de octubre de 2020
CORPONARIÑO:
AP en proceso de declaratoria o  iniciativas de declaratoria:
Viene adelantando la declaratoria del DRMI Andino Pacífico, con un área de 11. 694 Ha, ubicado entre los municipios de Cumbitara, Los Andes y La Llanada. Se encuentra en la ultima fase de declaratoria, esperando la recepción de la certificación de presencia o no de comunidades étnicas emitida por el MININTERIOR. En caso que no se deba realizar el proceso de Consulta Previa, se procederá a enviar el documento síntesis al IAvH para emisión del concepto previo favorable y  posterior declaratoria por parte del Consejo Directivo de la Corporación.
AP públicas con procesos de formulación de sus planes de manejo:
1.DRMI Enclave Subxerofitico del Patía
2.DRMI Cerro Chimayoy
3.PNR Páramo de Las Ovejas Tauso.
CVC; CODECHOCO, CARDER: No se tiene reporte de información al respecto
Toda esta informacion se consolida en el informe de gestión semestral.
DTAN Se han consolidados diferentes espacios relacionados a las capacitaciones en el marco de la ruta de declaratoria, actores sociales, se han concertado espacios con las comunidades tanto de umpalá como de Molagavita y San Isidro, con la finalidad de dar a conocer el proceso y practicar encuentas socio-econónomicas 
SINAP: En el marco del desarrollo de este indicador, para la vigencia 2021 se reportan los avances consolidados en la implementación de la ruta de declaratoria de nuevas áreas del SINAP para los once (11) procesos en desarrollo (seis procesos de declaratoria y cinco procesos de ampliación de áreas protegidas) por parte de Parques Nacionales Naturales de Colombia en cabeza del Grupo de Gestión e Integración del SINAP.
Se presenta avances  en los proceso Serranía de San Lucas:  a partir del acuerdo entre sector ambiente y desarrollo sostenible y minas y energía (ANM) se prorrogó la resolución 0960 de 2019 a través de la expedición de la Resolución 0708 del 08 de julio del 2021, mediante la cual se amplió por un término de dos años las zonas de protección y desarrollo de los recursos naturales, donde se incluye la Serranía de San Lucas. Se mantiene conversación virtual y telefónica con miembros de las organizaciones sociales de la Serranía con el fin de programar el espacio de mesa que permita retomar la agenda de diálogo asociada al proceso de conservación de la Serranía de San Lucas
Serranía de Manacacias: Se sostuvieron espacios de reunión para concretar las figuras de acuerdo entre PNNC, Patrimonio Natural y Parex resources que permitan la ejecución de recursos provenientes por inversiones ambientales, para el saneamiento predial.
Proceso de declaración ST Cumaribo: Se avanzó en el ejercicio de diálogo social con los Pueblos Indígenas de las Selvas Transicionales de Cumaribo (sector central y asamblea), con el interés común de lograr la protección de una muestra representativa de estos ecosistemas. Donde se acordó el plan de trabajo con los resguardos arrecifal, cumaral/guamuco, flores/sombrero, sapuara – laguna curvina y comunidad: palomas minitas, para avanzar con la implementación de la ruta para este proceso. 
Proceso de ampliación SF Acandí, Playón y Playona: Se sostuvieron espacios de reunión para revisión de información con juntas de gobierno territorial y consejos comunitarios (COMANORTE, COCO SECO Y COCOMASUR). Así como la estructuración técnica y desde los diferentes componentes de la propuesta de ampliación, donde se concertó entre PNC y los consejos comunitarios la propuesta que será llevada a socializar con las comunidades para luego dar paso a la consulta previa hacia el mes de octubre.
Proceso de ampliación PNN SNSM: Se sostuvo segunda reunión para dar claridad a inquietudes sobre usos, trámites, permisos y jurisdicción especial indígena. De igual forma se realizó revisión de la instancia de coordinación del PNN SNM y revisión de información del proceso de ampliación con los delegados del equipo indígena arhuaco del sector cesar. Así mismo se sostuvo reunión con la ANLA para socializar los avances del proceso de ampliación y presentación de las dos intenciones de compensación para promigas y gran tierra, donde se dieron recomendaciones para la correcta compensación.
Proceso de ampliación PNN Tatamá: Se avanza en la consolidación de iniciativa para la consecución de recursos para iniciación de la ruta con la ONG Wildlife Conservation Society - WCS.
Proceso de ampliación PNN Chingaza: Se avanzó en la revisión e identificación de actores para el proceso de ampliación. 
</t>
  </si>
  <si>
    <t xml:space="preserve">DTAN Se pretende avanzar en la consolidación del poligono e identificación de los objetos de conservación como objetivos de conservación. </t>
  </si>
  <si>
    <t>DTAM: No hay procesos de declaratoria de AP de carácter nacional en implementación en la región amazónica.
En el caso del APR Bajo Guayabero, los compromisos, resultados y recomendaciones de los grupos de valor son para la Corporación CDA.
Para la propuesta de Alto San Juan os compromisos, resultados y recomendaciones de los grupos de valor son para CORPOAMAZONIA. En el caso de Alto San Juan, se esta concertando con la Corporación la ruta de acompañamiento. 
DTCA Para ambos procesos se hace necesario continuar el diálogo social con dichos grupos de valor a fin de avanzar en la toma de decisiones conjuntas que desemboquen en los procesos consultivos y declaratorias finales.
DTAN Durante este periodo la DTAN ha logrado abordar tres proceso de declaratoria correspondiente a Pactos de BS-T, para el cual tiene una desarrollada para el espacio (Carpeta actividad 11/presentación), un documento oficial correspondiente al pacto firmado (Carpeta 11/Pacto firmado), los insumos de los diferentes pactos para la obtención del consolidado (Carpeta 11/Pacto (1)) y el listado de asistencia de los espacios (Carpeta 11/listado de asistencia).
En cuanto al proceso de declaratoria de Umpalá posee 4 carpetas referentes a los Registros fotograficos de los espacios, Los oficioles generados a cada uno de los actores del proceso (Carpeta 11/OFICIOS), los informes consolidados a la fecha del proceso (Carpeta11/Informes) y finalmente los documentos técnicos producidos (Carpeta 11/Espacios Técnicos).
FInalmente el proceso de Bosqueses secos del Cañón del Chicamocha (Carpeta 11) cuenta con un archivo de espacio técnico elaborado hasta la fecha (Carpeta 11/Espacios tecnicos).
SINAP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área de interés y los planes de trabajo de cada proceso.</t>
  </si>
  <si>
    <t>Propiciar espacios de construcción de la politica pública del SINAP con vision 2020- 2030 con actores involucrados en la formulación.</t>
  </si>
  <si>
    <t>Participación
Igualdad
Educación
Ambiente Sano</t>
  </si>
  <si>
    <t xml:space="preserve">Lidera la D.General - SGM 
con participacion de otras dependencias de:
Nivel Central
Nivel Territorial
Nivel local
</t>
  </si>
  <si>
    <t>SGM
GGIS
DTs</t>
  </si>
  <si>
    <t>Partes interesadas en el proceso de coordinacion del SINAP ( Institucionales, sociales , usuarios -cliente, sectorial)</t>
  </si>
  <si>
    <r>
      <rPr>
        <sz val="11"/>
        <color theme="1"/>
        <rFont val="Arial"/>
      </rPr>
      <t xml:space="preserve">Página web MinAmbiente
Pag. Web PNNC
</t>
    </r>
    <r>
      <rPr>
        <i/>
        <sz val="11"/>
        <color theme="1"/>
        <rFont val="Arial"/>
      </rPr>
      <t>Redes Sociales</t>
    </r>
    <r>
      <rPr>
        <sz val="11"/>
        <color theme="1"/>
        <rFont val="Arial"/>
      </rPr>
      <t xml:space="preserve">
Mesas de Trabajo, reuniones, talleres, encuestas, consultas, foros , encuentros, correos electronicos
</t>
    </r>
  </si>
  <si>
    <t>La definición del número de participantes esta en función de la realidad y el contexto de cada ambito de gestion en terminos del número de actores representados en las instancias de cada SIRAP y demas partes interesadas de acuerdo a la tematica a desarrollar.</t>
  </si>
  <si>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</si>
  <si>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</si>
  <si>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</si>
  <si>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</si>
  <si>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DTAM Tal como lo dice la descripción de la fase, el equipo de formulación de la Política convoca, y esa acción no se ha dado durante el primer cuatrimestre. 
DTAO Se esta preparando la parte metodologica, para la construcción del plan estrategico del Subsistema Andes Occidentales</t>
  </si>
  <si>
    <t>DTAM El Plan de Acción del SINAP se encuentra en proceso de construcción, está en la fase de concertación sectorial encabezada por el MADS y el DNP. Por lo tanto, no hay avances en este ejercicio.  
La convocatoria a los espacios de trabajo vinculados con la formulación de la Política SINAP la realiza el GGIS y el equipo formulador de la Política, y esto no se ha dado hasta el momento.
DTAN: Se esta a la espera de los lineamientos del nivel central de PNN: GGIS-SGM, para retomar el proceso de construcción de politica publica del SINAP.
DTOR: La Dirección Territorial particpa en espacios convocados y para el cuatrimestre no fueron convocados por el equipo consultor de la Politica Pública. 
DTPA DTPA: PNN KATIOS NA.
PNN: URAMBA: Las directrices, y la coordinación de la política pública del  SINAP recaen sobre el nivel territorial y central.  
DTPA: A corte 30 de abril no se han realizado espacios de diálogo y relacionamiento, locales, regionales y nacionales con comunidades campesinas, para la caracterización de la situación de uso, ocupación y tenencia.
PNN MALPELO:Este proceso no lo gestiona el área protegida
GGIS Se ha avanzado en diferentes reuniones con actores estrategicos, ya que para su plena costruccion de la politica se requiere el compromiso de todos los sectores productivos de la nación, de allí que la tarea que se adelanta desde febrero (2021) hasta el dia de hoy, con el liderazgo del DNP, está orientada a realizar una revisión detallada del Plan de Acción y Seguimiento - PAS , con el fin de concretar estos compromisos con metas intersectoriales específicas que nos permitan llevar pronto esta política a aprobación del CONPES en el mes de julio.</t>
  </si>
  <si>
    <t>DTAO: Desde la Dirección Territorial Andes Occidentales de Parques Nacionales Naturales de Colombia (DTAO-PNNC), se acompañó espacio de articulación entre la DTAO y el Grupo de Gestión e integración del SINAP-Nivel Central- PNNC, el cual tuvo como objetivo socializar propuesta general alineación de la nueva política de Sistema Nacional de Áreas Protegidas -SINAP con horizonte 2030 a la planificación estratégico del SIRAP Andes Occidentales (Ver Anexos).
De igual manera, la DTAO participó en la evaluación de la herramienta de Efectividad del SINAP, siendo el Sirap EC el escenario piloto para revisar la herramienta, con esto se da cumpliento al plan de acción establecido por el equipo del SINAP 2021-2030.
ANEXO: Asistencia julio 22 de 2021 - Efectividad.xlsxSe realiza la construcción del proyecto general de regalias de manera conjunta con el PNUD, MADS, WWF y SIRAP AN. Adicionalmente se viene implmentando el sistema de información y monitoreo para el subsistema y avanzando en la consolidación de PAA.Se realiza la construcción del proyecto general de regalias de manera conjunta con el PNUD, MADS, WWF y SIRAP AN. Adicionalmente se viene implmentando el sistema de información y monitoreo para el subsistema y avanzando en la consolidación de PAA.</t>
  </si>
  <si>
    <t xml:space="preserve">DTAO:Cumplimiento de la actividad "evaluación de la herramienta de Efectividad del SINAP"  del plan de acción establecido por el equipo del SINAP 2021-2030.
DTAN: Se han logrado identificar todos los emprendimientos verdes, e insumos que deben tener ajustados los diferentes actores del SIRAP AN para el aval de SGR, adicionalmente se consolidó el II MdE del subsistema que será firmado durante el próximo comité directivo. 
SINAP Como parte del proceso para avanzar hacia la aprobación de una política pública para el SINAP a través de CONPES se desarrollaron las siguientes actividades:
-Participación en las reuniones programadas durante el mes con el fin de avanzar en la  concertación intersectorial previstas por el DNP para diferentes acciones planteadas en el PAS (12 de 23 a concertar)
-Ajustes a PAS conforme a comentarios del grupo CONPES del DNP, con especial énfasis en las acciones con responsabilidad directa de Parques Nacionales Naturales de Colombia.
-Sesiones de trabajo internas para discutir y acordar los ajustes sobre las acciones de responsabilidad de parques nacionales.
-Revisión final de acciones a integrar al PAS conforme a compromisos de ruta de trabajo acordados entre el DNP y MADS.
-Se consolidaron documentos a piezas comunicativas construidas a la fecha para el lanzamiento de la política pública del SINAP.
-Ajustes a PAS conforme a comentarios del grupo CONPES del DNP, con especial énfasis en las acciones con responsabilidad directa de Parques Nacionales Naturales de Colombia.
-Sesiones de trabajo internas para discutir y acordar los ajustes sobre las acciones de responsabilidad de parques nacionales de manera coordinada con el MADS.
-Revisión del documento CONPES publicado para comentarios por parte del Grupo CONPES del DNP. Se hicieron comentarios y consolidaron los aportados por el equipo formulador y dependencias de PNN.
-Participación en los espacios de trabajo para avanzar en el desarrollo de los indicadores de resultado para la política pública del SINAP.
</t>
  </si>
  <si>
    <t>DTAN : Firmar y subscribir el II MdE.
Enlazar el sistema de monitoreo con la EEP-AN.
Finiquitar la consolidación de la ruta para el Sistema General de Regalias.</t>
  </si>
  <si>
    <t xml:space="preserve">DTAM: El equipo de la formulación de la Política Pública del SINAP 2020-2030 organiza y convoca el desarrollo de estos espacios, y esa acción no se ha dado durante el segundo cuatrimestre del año.
El Plan de Acción del SINAP se encuentra en proceso de ajuste, enmarcado por el documento CONPES SINAP que el DNP ha puesto a disposición de la ciudadanía para observaciones y comentarios. Por lo tanto, no hay avances en este ejercicio.  
La convocatoria a los espacios de trabajo vinculados con la formulación de la Política SINAP la realiza el GGIS y el equipo formulador de la Política, y esto no se ha presentado hasta el momento.
DTAN Para el periodo de evaluación se hace entrega de  3 carpertas correspondientes a Sistema de Monitoreo, SGR (sistema general de regalias) y las actas.  Al interior de estas podemos encontrar: Listado de asistencia del proceso de socialización de Monitoreo, 5 matrices de los diferentes espacios de SGR y las dos actas correspondientes a la formulación del Proyecto.
SINAP: Se ha avanzado en diferentes reuniones con actores estratégicos, ya que para su plena construcción de la política se requiere el compromiso de todos los sectores productivos de la nación, de allí que la tarea que se adelanta desde febrero (2021) </t>
  </si>
  <si>
    <t>Generar y/o participar en espacios  con las autoridades y comunidades indígenas en áreas habitadas o usadas por dichas comunidades, para construir acuerdos para la conservación y los instrumentos de planeación de las areas protegidas (REM o plan de manejo)</t>
  </si>
  <si>
    <t>Subdirección de Gestión y Manejo y Direcciones Territoriales.</t>
  </si>
  <si>
    <t>Subdirección de Gestión y Manejo y Oficina Asesora Jurídica</t>
  </si>
  <si>
    <t>Ciudadano, grupos indigenas Academia, Estado, Funcionarios, Contratistas, Organizaciones No Gubernamentales</t>
  </si>
  <si>
    <t xml:space="preserve">Presencial 
Virtual 
Semipresencial 
</t>
  </si>
  <si>
    <t xml:space="preserve">Página web
Línea Gratuita Nacional
Redes Sociales
Mesas de trabajo con las comunidades </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</si>
  <si>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</si>
  <si>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</si>
  <si>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</si>
  <si>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Instancias de participación y/o coordinación conformadas
Otros espacios de participación</t>
  </si>
  <si>
    <t>DTPA PNN MUNCHIQUE: Acuerdo de voluntades entre el Resguardo Indígena de Honduras y el PNN Munchique</t>
  </si>
  <si>
    <t>DTAM Se eleboraron los planes de trabajo por parte de las APs para la implementación de acciones en los ejercicios de coordinación con pueblos indigenas(REM, Acuerdos Politicos de Voluntades, Acuerdos de creación o amplaición de AP y Acuerdos de consulta del plan de manejo). Estos planes de trabajo se eleboraron de manera interna, debido a que aun no se han generado los convenios interadministrativos. Asi mismo, la situaión de COVID y riesgo publico ha puesto a la entidad que avance de manera interna, previo a la concertación de estos planes de trabajo con las autoridades indigenas. Por otro lado, se generaron los informes trimestrales de las linea de EEM para este primer trimestre. Se adjuntan como soportes los informes de SINERGIA que dan cuenta de los compromisos adquiridos en el PND(ver anexos).
DTAO Se realiza seguimiento a procesos REM, CPrevia y a las solicitudes de las comunidades indígenas presentes en las AP de la DTCA Se desarrolló reunión de comité coordinador del plan de manejo de los PNN SNSM y Tayrona con los cuatro pueblos indígenas de la SNSM, con el objetivo de Realizar empalme y contextualización al nuevo Director General de Parques, de los procesos que adelantamos en conjunto las dos Autoridades: Autoridad Ambiental de Parques Nacionales Naturales y Autoridades públicas de carácter especial indígena.
(14/0172021)
Se desarrolló reunión de consulta previa en su etapa de seguimiento para el proceso denominado Suscripción de un contrato de prestación de servicios ecoturísticos en el PNN Tayrona. La jornada se desarrolló entre PNN, los cuatro pueblos indígenas de la SNSM representado en sus cabildos gobernadores, líderes, mamos y equipos técnicos delegados, también se contó con la participación de entes garantes como la Defensoría y presencia de la Gobernación del Magdalena.
(05/02/2021)
Se desarrolló reunión de coordinación del Acuerdo REM entre PNN y el resguardo Perraatpu y demás comunidades indígenas por fuera del título colectivo en el SFF Los Flamencos, a fin de construir y concertar el plan de trabajo intercultural que se desarrollará en la vigencia 2021. 
(10/03/2021)
Se desarrolló reunión de Yanama entre PNN y las comunidades indígenas wayuu del Santuario de Flora y Fauna los Flamencos, con el objetivo de analizar las presiones identificadas en el área protegida.
(11/03/2021).
DTOR: Con la fundación Gobierno Propio que se estaba trabajando la consulta no continua en la presente vigencia. Anexo acta 14042021_Tuprro
DTPA PNN MUNCHIQUE:En las instancias de participación establecidas con la comunidad del resguardo indígena de Honduras, como son el comité organizador del acuerdo de voluntades, comité de seguimiento de la iniciativa del apoyo presupuestario de la Unión Europea y el comité técnico, se elaboran propuestas conjuntas donde se tienen en cuenta los planteamientos de la comunidad indígena.
PNN Farallones: Se llevó a cabo una reunion con el Cabildo aguas limpias del municipio de Buenaventura  para abordar el tema de continuidad en el relacionamiento iniciado en el 2019.
Se realizo una reunion con la Junta del cabildo del resguardo Kwe´sx Kiwe Nasa de Jamundí para definir plan de trabajo del periodo 2021.
PNN UTRIA: Las comunidades indigenas proponen un espacio con el director territorial para abordar temas internos.
OAJ: Gestión frente al acompañamiento a suscripción de Acuerdos de Conservación: 
Se realizó un (1) acompañamiento en la minuta correspondiente al Acuerdo de restauración y relocalización de Orito (Putumayo).
GPM Desde el grupo de participación y gobernanza; se han desarrollado acciones orientadas en el fortalecimiento interno de los equipos  de las áreas protegidas, en el sentido de orientar y apoyar  la definición de planes de trabajo que permitan en el marco del relacionamiento con las comunidades indígenas  avanzar en la consolidación de instrumentos de planeación o REM, brindar orientaciones técnicas para su actualización o construcción y fortalecer capacidades para los procesos de consulta previa de plan de manejo. En este sentido se han desarrollado espacios con las DT y equipos de el PNN Alto Fragua, PNN La Paya, PNN Churumbelos, PNN Yaigoje Apaporis, PNN Río Puré, PNN S. Chiribiquete, PNN Cahuinari, PNN Orquídeas, SFF Los Flamencos y áreas de la DTPA como son PNN Farallones. PNN Katios y PNN Utría</t>
  </si>
  <si>
    <t>DTAM Propuestas de planes de trabajo por parte de los equipos de las APs en relación a la situación de COVID y riesgo publico.
DTAO: *Se han adelantado actividades internas de planeación en los tres niveles de PNN (GPM-SGM/DTAO Y PNNNHU), para darle continuidad a los compromisos de implementación del REM con la comunidad del resguardo indígena Nasa de Gaitania para la vigencia 2021, en zona de traslape con el PNN Nevado del Huila, definiendo un plan de trabajo; sin embargo no se han podido realizar actividades en campo con la comunidad por la pandemia, la inexistencia de profesional contratado en EEM en el AP y de recursos para implementación del REM y a la dificultad en la aprobación de comisiones; evidencias en carpeta Evid PS DTAO inf 1: Plan de trabajo en participación social y EEM para AP de la DTAO. *Se avanzó en la construcción del documento REM de la zona de traslape del PNN Las Orquídeas con los resguardos indígenas emberas de Chaquenodá y Valle de Pérdidas, definiendo tabla de contenido y responsables para su edición final, a partir de reuniones del equipo técnico con los tres niveles de PNN (GPM-SGM/DTAO Y PNNNHU) y en algunas ocasiones con participación de delegado de la Organización Indígena de Antioquia-OIA, a la cual están adscritos los resguardos mencionados; no se han podido realizar actividades en campo con la comunidad por la pandemia, la inexistencia de recursos para construcción/implementación del REM y a la dificultad en la aprobación de comisiones; evidencia: memoria reuniones, listados de asistencia y formato tabla de contenido documento REM. *Seguimiento a proceso de solicitud de ampliación del resguardo indígena Descanse de la etnia Yanaconas que se traslaparía con el PNN Doña Juana Cascabel en el departamento del Cauca, donde participa esta comunidad y la Agencia Nacional de Tierras-ANT; evidencia: Oficio recibido por la ANT del 17/03/2021. *Seguimiento al proceso de consulta previa del PM del SF Isla Corota con el resguardo Quillasinga Refugio del Sol, acorde a los requerimientos de la Dirección de la Autoridad Nacional de Consulta Previa del Ministerio del Interior. Se han hecho contactos durante este periodo con las autoridades del resguardo mencionado para continuar el proceso de la consulta en mayo de 2021, que depende de la evolución de la pandemia del COVID 19 y la aprobación de comisiones para las salidas de campo de personal de los tres niveles; evidencia: Oficio remitido por la SGM de PNN a Mininterior del 16/03/2021.  *Acuerdos de trabajo internos en el PNN Puracé con 4 comunidades de resguardos indígenas realcionadas con el AP para la vigencia 2021: Papallaqta, Paletará, Ríoblanco y Puracé; seguimiento interno a proceso de solicitud de ampliación del resguardo indígena Papallaqta de la etnia Yanaconas que se traslaparía con el PNN Puracé en el municipio de San Sebastián en el departamento del Cauca, donde participa esta comunidad y la Agencia Nacional de Tierras-ANT; evidencia: Oficio recibido por la ANT del 24/03/2021 y acta reunión de equipo de PNN de los tres niveles para dar respuesta a esta solicitud del 22/04/2021.
DTCA ACTA 5 Comité Directivo14enero2021
acta seguimiento PNN Tayrona_05-02-2021
Acta Reunion REM_Comité Coordinador 10-03-2021
Acta Reunion de Yanama Taller Identificación de Presiones en el AP 11-03-2021
DTPA PNN MUNCHIQUE:Se realizó el comité organizador del acuerdo de voluntades, donde se definió el plan de trabajo para la vigencia 2021.
PNN KATIOS:Régimen Especial de manejo: Suscrito con la comunidad de Juin Phubuur, tiene los siguientes objetivos (I) Conservar el PNN Los Katíos y en particular el territorio ancestral de Juin Phubuur del Pueblo Wounaan y su biodiversidad  y (II) contribuir a la preservación étnica y cultural de la comunidad Wounaan asentada en Juin Phubuur.
Se ha contado con la disponibilidad y participación de los espacios de trabajo y con algunos pendientes por resolver en el marco de los esquemas de regulación propios y situaciones de manejo. Pero se vienen abordando de manera conjunta y con el apoyo de la DTPA y Nivel Central. 
PNN Farallones: Continuidad en el relacionamiento.Actividades concertadas.
PNN UTRIA:e realizó articulación entre las lineas estaretgicas de EEM y monitoreo, para preparar los contenidos de  la socializacion de resultados 2020 y concertar con el resguardo las acciones  de la linea de Monitoreo 2021 ;Se realizó seguimiento por medio de los enlaces para  actualizando la composición de los cabildos, además se establecio contacto telefonico para definir aspectos logisticos y de convocatoria para preparar la reunión el 15042021;Se realizó reunión con  EEM DTPA-GSM para coordinar los  apoyos del grupo  jurídica y construir las metodologias  para realizar las capacitaciones.;Se realizó ejercicio interno con los enlaces indigenas para conocer la propuesta de plan de formación  y sus contenidos ;Se dieron orientaciones  a los enlaces para inciar el proceso de recolección de información para caractrizar las practicas tradicionales a  partir de la identificación de  los usos y costumbres que tiene el  resguardo Jurubira Chori Alto Baudo ; Con participación de los tres niveles de la entidad se hizo una retroalimentación  al informe final  de  ejecución del año III del REM suscrito entre PNN y  el R. Jurubirá, Chorí, Alto Baudó, el cual fue entregado al cabildo para su revisión y posterior aprobación.  Se programó reunion interna  equipo del PNN para defnir el contenido metodologico que facilite la socializacion de resultados al interior de las 3 comunidades que conforman el resguardo.</t>
  </si>
  <si>
    <t xml:space="preserve">DTAO Seguimiento a oficios de la ANT y Mininterior sobre los procesos mencionados
DTCA a) se acuerda fecha para convocar a reunión de CTC para realizar seguimiento de la consulta previa un día de la semana del 1 al 5 de febrero de 2021, en Cañaveral – Parque Tayrona. b) se mantienen las fechas de los periodos de cierre a visitantes en el Parque Tayrona, de acuerdo con lo establecido en los acuerdos protocolizados en consultas previas y c) mantener el diálogo, la concertación, articulación y coordinación con esta instancia de comité directivo de la estructura de coordinación del Plan de Manejo.
Convocar y desarrollar reuniones de comité técnico y directivo de Plan de manejo de los PNN SNSM y desarrollar nueva reunión de seguimiento en noviembre de 2021.
Seguir trabajando en conjunto con todas las comunidades wayuu en la instancia de Yanama para coordinar acciones de planeación y manejo
Construir ruta de trabajo para la atención de infracciones ambientales y una agenda de trabajo para revisarlas con las autoridades.
El horario de ingreso a las zonas ecoturísticas que se reaperturaron será entre las 7:00 a. m. a 4:00 p. m., los prestadores de servicios deberán contar con sus protocolos de bioseguridad, las embarcaciones grandes tienen capacidad para 8 personas y las pequeñas para 6, incluyendo guías, los visitantes deben cumplir con todas las medidas de bioseguridad, los visitantes deberán diligenciar la encuesta juramentada sobre el COVID-19.
</t>
  </si>
  <si>
    <t>DTAM Se espera para el siguiente cuatrimestre dinamizar los convenios interadministrativos con las autoridades indigenas en las cuales se realiza el ejercicio de la coordinación. Lo anterior con la finalidad de aprobar los planes de trabajo y dinamizar las acciones que se vayan a concertar durante este año. Anexo 1. Informe SINERGIA-Febrero_DTAM Anexo 2. Informe SINERGIA-Marzo_DTAM
Anexo 3. Informe SINERGIA-Abril_DTAM
DTAN: Se define por los PNNS Catatumbo y Cocuy, Planes de trabajo a desarrollar con las respectivas comunidades indigenas para realizar actividades que permitan fortalecer el manejo del AP en el territorio traslapado con ellos. En las evidencias adjuntas se registra el avence en el primer trimestre para las 2 respectivas areas protegidas.EVIDENCIAS: 1.  Plan  de trabajo PNN Cocuy. 2.  reporte trimestral Catatumbo, 3. Acta de reunion comunidad Bachira ( U´wa) 4. Informe consolidado 1 trimestre catatumbo. Actividad 2: espacios de aprticipacion comunidades indigenas. 
DTOR: se continua con el aprestamiento institucional realizado entre 2019 y 2020, se enviaron los posibles preacuerdos a la OAJ para el proceso de consulta previa del plan de manejo. Así mismo, se ofició al cabildo gobernador del Resguardo AWIA Tuparro y sus asesores de Gobierno Mayor para concertar nuevamente las fechas para la realización de las fases de consulta. Anexo 1_Info_Itrim_EEM. propuesta de objetivo y plan de trabajo para formalizar un acuerdo específico que permita visibilizar los intereses del área. NOTA: Se adjunta informe elaborado en estructura enviado por el Grupo de planeación y Manejo, el cual consolida registros de antecedentes estratégicos del mes de diciembre del año 2020. 
DTPA PNN MUNCHIQUE:Esta actividad se realiza con recursos de cooperación internacional del apoyo presupuestario de la Unión Europea.Evidencias.
DTPA: El Proceso REM y los espacios de concertación con las autoridades indígenas lo lidera el AP, para este caso (Utria ,Katios, Sanquianga). La DTPA  acompaña el proceso.
A la fecha no se ha requerido.
PNN KATIOS: Tiene suscrito UN REM con la comunidad de Juin Phubuur desde el año 2016, el cual tiene su plan de acción revisado y concertado anualmente con el comité técnico coordinador y la Mesa Isaac Chocho Quiroz. Se han venido realizando este primer trimestre reuniones para la implmentación del plan de trabajo y compromisos pendientes en el marco del REM por parte de la comunidad. Igualmente espacios de trabajo para preparar la metodología de la evaluación del REM de los 5 años. Evidencias. 
PNN URAMBA  Bahía Málaga no se encuentran  comunidades indígenas.Evidencias.
PNN Farallones: Evicencias Actas Reuniones. 
PNN UTRIA: Evidencias:
Ayuda de memoria actualización de datos cabildos indígenas REM 21-03.21
Oficio enviado al REM 04032021
-Ayuda de memoria tema Monitoreo PNNU 18032021
-Ayuda de memoria reunión con los enlaces   16-03-2021
Ayuda de memoria  informe ejecución del REM año III 04032021 Informe REM 2020
PNN MALPELO: No aplica, es un parque marino y solo tiene presencia de la Armada Nacional y Parques Nacionales. 
GPM Evidencias aportadas en la carpeta_Actividad 10</t>
  </si>
  <si>
    <t>DTCA : $419.891.554</t>
  </si>
  <si>
    <t>DTCA:Convenio interadministrativo 001 de 2021 entre PNN y el RKMA
DTAN: Apoyos de Cooperacion internacional, para iiciativas Ssotenibles :
1. PNN Catatumbo : Cooperacion Alemana KFW 
2. PNN Cocuy: Desarrollo Local Sostenible de la Union Europea</t>
  </si>
  <si>
    <t xml:space="preserve">DTAM Se da la dinamización de los planes de trabajo de las Areas Protegidas en el ejercicio de la coordinación con pueblos indigenas(REM, Acuerdos Politicos de Voluntades, Acuerdos de creación y/o ampliación de Areas Protegidas y Acuerdos de consulta previa de los planes de maneko). Dentro de este aspecto se adjuntan, los informes SINERGIA de los meses de Mayo, Junio y Julio, los cuales dan cuenta de los avances en la gestión relacionado al Plan Nacional de Desarrollo(ver Anexos). Por otro lado, dentro de las instancias de coordinación, se realizó el comite de coordinación del Acuerdo Politico de Compromisos con los Cabildos Indigenas de Mocagua y San Martín. Se adjunta el acta de dichas reuniones(ver Anexos).
DTOR: No se pudo realizar la Consulta Previa con el resguardo Awia Tuparro del pueblo indígena Sikuani por situaciones relacionadas con la emergencia sanitaria generada por el Covid19, dificultados en la realización del convenio con una organización que representara a las comunidades indígenas entre otras. Anexo evidencia EEM.
DTPA:  entre mayo y agosto acompañó a los PNN Utria y Katios en temas de instrumentos de planeación :  Plan de manejo y  acuerdos REM ; Los espacios de participación habilitados  para el caso REM fueron comites técnicos y comités coordinadores en los cuales  concertó y  tomaron decisiones sobre el  seguimiento a los planes de  acción y actividades  de los REM 2021, dando recomendaciones para mejorar el rol y la participacón de las organizaciones regionales como  woundeco (Katios ) y Aciokendo (Utria) . Con la comunidad Indígena de Arquia  en el espacio de asamblea se apoyó el ejercicio socialización del Plan de manejo del PNN.
El PNN Utria entre mayo y agosto avanzó en el tema del acuerdos REM ; Se realizaron varios espacios de trabajo en elmes de junio y julio con el fin de revisar temas estrategicos como la implmentación del programa DLS en algunas de las comunidades y la concertación del plan de trabajo 2021. Tambien se realizó el seguimeinto a los compromisos 2020.  Se realizó el espacio de comite coordinador del REM para ceoncertar el plan de trabajo y ratificart el informe de gestión del 2020. Evidencias.
El PNN Katios: El PNN Los Katíos, tiene suscrito UN REM con la comunidad de Juin Phubuur desde el año 2016, el cual tiene su plan de acción revisado y concertado anualmente con el comité técnico coordinador y la Mesa Isaac Chocho Quiroz. Se ha venido realizando la implementacón del seguimiento a los planes de trabajo y planes de accion; de  la misma manera la DTPA entre mayo y agosto acompañó a los procesos del PNN Katios en temas de instrumentos de planeación :  Plan de manejo y  acuerdos REM ; Los espacios de participación habilitados  para el caso REM fueron comites técnicos y comités coordinadores en los cuales  se concertó y  tomaron decisiones sobre el  seguimiento a los planes de  acción y actividades  de los REM 2021, dando recomendaciones para mejorar el rol y la participación de las organizaciones regionales como  woundeco (Katios ). De la misma manera, en el marco de la sentencia 017, se ha avanzado con la comunidad Indígena de Arquia  en el espacio de asamblea para la socialización del Plan de manejo del área protegida. Cumpliento la sentencia 017 del 19 de abril de 2019. Evidencias.
PNN Farallones:Durante el periodo, se llevaron  a cabo 4 reuniones con el resguardo Kwe´sx Kiwe Nasa de Jamundíen el marco del proyecto Unión Europea. 
DTAN: PNN Catatumbo: Iniciativa que les permitiar Fortalecer el usos sotenible de la Biodiversidad a partir de Fomento del Bosque Agroforestal de Cacao
PNN Cocuy: Apalancar iniciativas hacia suplir 2 debilidad de las comunidad UWA - Bachira : 1) Seguridad Alimentaria 2) Manejo de Residuos Solidos 
GPM Para el periodo comprendido entre mayo y agosto de 2021, se desarrollan diferentes espacios de dialogo, en el marco de los proceso de plan de manejo, instancias de coordinación y procesos de consulta previa en los cuales se articulan entre los tres nivles de gestión, según el caso, y se brindan orientaciones técnicas para el desarrollo de los mismos. A continuación, se  relacionan los espacios adelantados y orientados desde la SGM : 
Reunión de seguimiento al REM suscrito en el PNN Katios, entre el equipo de PNNC y las comunidades indígenas de la Loma., Puerto Indio y el presidente de Aciokendo. 
Desarrollo de espacio de diálogo entre PNNC y el cabildo indígena de Taganga para presentar la propuesta de entendimiento mutuo con el cual se pretende avanzar en la firma de acuerdos entre las partes. 
 Comite de coordinación  con las autoridades tradicionales de los resguardos de Mocagua y San Martin en el marco de los acuerdos políticos de voluntades suscritos en el PNN Amacayacu. 
Espacio de acercamiento entre PNN C y  el gobernador del cabildo Quillasinga refugio del Sol con el fin de retomar proceso de relacionamiento. 
Comité de plan de manejo enttre las autoridades tradicionales de la Sierra Nevada de Santa Marta y PNNC. </t>
  </si>
  <si>
    <t xml:space="preserve">DTAM Actas del comité de coordinación con los Cabildos Indigenas de Mocagua y San Martín en el PNN Amacayacu en el marco de los Acuerdos Politicos de Compromisos.
DTCA :  Reunión comunitaria Kaneweru y Kaparrara
Realizar seguimiento a las acciones para mitigar la extracción de Caña Obo en la zona Sagrada, en el tercer trimestre de la vigencia
 Realizar seguimiento al rebaño ovino-caprino (collares con gps) para ubicar movimientos en busca alimento y agua dentro y fuera dell área protegida.
 Hacer seguimiento a las situaciones de tala selectiva en el territorio de la comunidad de Kaneweru y Kaparrara
Caracterización de familias beneficiarias 
 Plan de Mejoramiento e inversión 
 Evaluación de sostenibilidad de las cuatro iniciativas
Dar continuidad a la implementación de las iniciativas productivas (pesca y artesanías) con las comunidades de Yariwanisie y Portete
Informe de socialización de la veda de Camarón
Continuar las jornadas hasta la época extracción del recurso y se definió en conjunto los lugares (zonas de muestreo) y equipos necesarios para realizar las faenas de muestreo.
Acta de reunión, listado de asistencia y documento de entendimiento retroalimentado por las partes.
Suscribir entendimiento para el trabajo conjunto en el área protegida a mediados de agosto.
 Hacer una jornada de trabajo para analizar el tema de cómo abordar el diálogo cabildo de Taganga y de las implicaciones que tendría sus solicitudes, requerimientos, esa jornada se acuerda realizarla previo a la reunión del 16 de julio 2021
DTOR: Se espera avanzar en procesos de acercamiento y generación de confianzas con las comunidades interesadas.
La DTPA: Planes de acción de los REM Utria y Katios 2021 aprobados,  por las instacias .
Plan de manejo socializado al resguardo  Arquia
PNN Utria:Plan de accion del REM aprobado y seguimiento a los compromisos.
PNN Katios:Régimen Especial de manejo: Suscrito con la comunidad de Juin Phubuur, tiene los siguientes objetivos (I) Conservar el PNN Los Katíos y en particular el territorio ancestral de Juin Phubuur del Pueblo Wounaan y su biodiversidad  y (II) contribuir a la preservación étnica y cultural de la comunidad Wounaan asentada en Juin Phubuur.
Se ha contado con la disponibilidad y participación de los espacios de trabajo y con algunos pendientes por resolver en el marco de los esquemas de regulación propios y situaciones de manejo. Pero se vienen abordando de manera conjunta y con el apoyo de la DTPA y Nivel Central. 
Planes de acción de los REM  Katios 2021 aprobados,  por las instancias .
Plan de manejo socializado al resguardo  Arquia.
PNN Farallones.Actividades concertadas
DTAN: PNN Catatumbo: Establecimiento de una Alianza entre Resguardo Motilon Bari - FEDECACAO - Parques Nacionales, materilizada en el Palan de Trabajo 003-2021
PNN Cocuy: Procesos de Adquisiscion de Insumos en proceso de Contratacion para suplir la iniciativa de Seguridad Alimentaria y de Manejo de Residuos Solidos </t>
  </si>
  <si>
    <t>DTOR: Ya se encuentra todo proyectado para iniciar la ejecución de la Consulta Previa con las comunidades que hacen parte del resguardo Awia Tuparro.
DTPA; 
PNN Farallones:Implementar el Plan de trabajo.
DTAN: PNN Catatumbo: Avance en el proceso de fortalecimiento del  Ssistema Sostenible para la conversion asociado al Bosque Agroforestal de Cacao
PNN Cocuy: Contratacion de Insumos y puesta en marcha de la Iniciativa</t>
  </si>
  <si>
    <t>DTAM: Para el ultimo cuatrimestre, se espera realizar las demas instancias de coordinación faltantes en los procesos que se tienen con los pueblos idnigenas, ya que aun falta suscribirse los convenios interadminsitrativos.
Anexo 11 Informe SINERGIA-Mayo_DTAM
Anexo 11 Informe SINERGIA-Mayo_DTAM
Anexo 13 Informe SINERGIA-Julio_DTAM
Anexo 14 Acta 01_1ra sesión equipo coordinador Acuerdo MG
Anexo 15 Acta 01_1ra sesión equipo coordinador Acuerdo SM
Anexo 16 Lista asistencia 1ra sesion equipo coordinador Acuerdo SM
Anexo 17 Lista Asistencia_1ra sesión equipo coordinador Acuerdo MG
DTCA Convenio suscrito el 20 de agosto de 2021
DTOR: Las condiciones de la pandemia han dificultado los procesos de Consuta Previa y su implementación
DTPA: El PNN SANQUIANGA: El AP, proyectó para el 2021; 9 acciones las cuales fueron ajustada para el segundo trimestre y finalmente quedaron 8 acciones de trabajo conjunto con los 6 consejos comunitarios que habitan dentro del área protegida de las cuales se realizaron las siguientes actividades; Reuniones con el Equipo Mixto en el marco de la expedición Sanquianga; se hizo seguimiento a los acuerdos de uso y manejo de Piangua a través de acercamiento y monitoreo en centros de acopio y piangueros; En el programa de DLS UE se realizaron actividades de seguimiento a los emprendimientos y avance en la realización de los módulos para fortalecer capacidades en cuanto a economía solidaria, todas las actividades se realizan bajo la metodología de articulación y acompañamiento con los concejos comunitarios; en evidencia se Adjunta; Acta de CCO del 10 de Abril 2021; RESUMEN REUNIÓN CCO 06_05_2021; Estado de maduración A. tuberculosa; Acercamiento acopiadores Piangua 21-04-21; Informe seguimiento iniciativas DLS UE.
PNN Farallones: Se anexa como evidencia el acta de la reunion.
DTAN:  Se adjuntan 8 archviso como evidencias, en e desarrollo de la activiadad descrita. Actas de reunion entre otros. PNN Catatumbo: Establecimiento de una Alianza entre Resguardo Motilon Bari - FEDECACAO - Parques Nacionales, materilizada en el Palan de Trabajo 003-2021.   PNN Cocuy: Procesos de Adquisiscion de Insumos en proceso de Contratacion para suplir la iniciativa de Seguridad Alimentaria y de Manejo de Residuos Solidos 
GPM: Evidencias aportadas en la carpeta_Proceso 10</t>
  </si>
  <si>
    <t xml:space="preserve">Generar y/o participar en espacios para el manejo conjunto (comanejo) del territorio  con comunidades Afrodescendientes, teniendo en cuenta los usos y prácticas tradicionales al hacer la planeación del manejo del Área Protegida). </t>
  </si>
  <si>
    <t xml:space="preserve">Subdirección de Gestión y Manejo, Direcciones Territoriales, con el apoyo  de la Oficina Asesora Jurídica 
</t>
  </si>
  <si>
    <t xml:space="preserve">Técnicos Direcciones Territoriales </t>
  </si>
  <si>
    <t>Ciudadano, grupos étnicos, comunidades afrodescendientes Academia, Estado, Funcionarios, Contratistas, Organizaciones No Gubernamentales</t>
  </si>
  <si>
    <t xml:space="preserve">Presencial 
Virtual 
Semipresencial  
</t>
  </si>
  <si>
    <t>Nota:  dada la situación sanitaria por COVID - 19 este dato puede variar</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</si>
  <si>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</si>
  <si>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DTAO Se realiza seguimiento a procesos de relacionamiento y vecindad con las comunidades negras presentes en las PNN Tatamá de la DTAO
DTCA Se desarrolló espacio de trabajo entre la DTCA, el SFAPyP y el consejo comunitario Cocomasur con el objetivo de construir y definir una ruta metodológica para el fortalecimiento del plan de manejo construido con los consejos comunitarios COCOMANORTE y COCOMASECO.
(19/03/2021)
Se desarrolló instancia de comanejo del plan de manejo del PNN CRSB con los consejos comunitarios de Santa Ana, Ararca, Barú, Islas del Rosario (Orika), San Bernardo y vereda de Playa Blanca, mediante el comité coordinador con el objetivo de revisar el avance de los acuerdos suscritos para la adopción del plan de manejo y definir el plan de trabajo para la vigencia.
(13/04/2021)
Se desarrolló espacio de coordinación entre PNN a través de la DTCA, la SGM, el PNN CRSB y el consejo comunitario de la vereda de Playa Blanca, con el objetivo de construir un plan de trabajo conjunto para el abordaje y dinamización de los acuerdos suscritos el pasado 4 de diciembre en el proceso de protocolización de la consulta previa de la sentencia T-021 de 2019.
(14/04/2021)
DTPA PNN Farallones:Se realizó una reunión con el enlace de la mesa local de concertación con comunidades negras del PNN Farallones, para definir los alcances del trabajo 2021 y seguimiento a los compromisos 2020.
PNN UTRIA:Con el Consejo Comunitario los Delfines , se activó la mesa de RH designando como enlace la señora Veci Gonzalez . Internamnente  el equipo del PNN se esta organizando para preparar la socialización de los resultados del monitoreo 2020  y dar a conocer la propuesta para el 2021
LA DTPA realizó gestión ante la ANT , para  contextualizarlos sobre el tema de la cuevita y acordar  la  socialización de los limites.
Se realizó la reunió de planeación con  el mecanismo de coordinación del acuerdo los delfines reslatando las siguientes conclusiones:, Se entregó a la instancia informe de gestión  del 2020 para su conocimiento y validación, se ajustó y aprobó el plan de trabajo para el año 2021;  
Se Actualizaron los datos de las nuevas juntas de de los consejos comunitarios, conformaron las mesas de RH y  de Ecoturismo, plantearon recomendaciones  para la continuidad del proceso  de construcción  de nuevos acuerdos 
Entre PNN 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GPM Se apoya la primera mesa  coordinadora del Esquema de manejo conjunto con los consejos comunitarios del PNN Corales del Rosario y de San Bernardo  y los tres niveles de gestión de PNNC, en el marco de la  implementación de plan de manejo para el cual se protocolizan acuerdos en diciembre de 2018. En dicho espacio se realiza seguimiento internos al avance en el cumplimiento de los acuerdos y líneas generales de plan de trabajo para 2021  </t>
  </si>
  <si>
    <t>DTAO: *Se han adelantado actividades internas de planeación en los tres niveles de PNN (GPM-SGM/DTAO Y PNNNHU), para darle continuidad a los compromisos de relacionamiento con comunidades negras de la zona de vecindad del PNN Tatamá para la vigencia 2021, que permita definir un plan de trabajo con las comunidades de ASOCASAN, entre otras; sin embargo no se han podido realizar actividades en campo con las comunidades por la pandemia, los pocos recursos para implementación de actividades de relacionamiento con grupos étnicos y a la dificultad en la aprobación de comisiones al AP.
DTCA ACTA REUNION SFAPP-DTCA_19-03-2021
Acta Comité Coordinador Plan de Manejo PNN CRSB_13-04-2021
Acta seguimiento y plan de trabajo acuerdos T-021 de 2019_14-04-2021
DTOR DTOR No aplica para la Dirección Territorial Orinoquía
DTPA PNN Katios: Acuerdos de uso y manejo: el PNN Los Katíos tiene suscrito dos acuerdos de uso y manejo para el uso y conservación de los recursos pesqueros con las comunidades de Tumaradó y Puente América, con los cuales se avanza en el ordenamiento de la actividad de pesca al interior del AP, aplicando medidas como control de tallas, sitios para la actividad, especies, artes de pesca y monitoreo de los recursos. (2012 y 2014, y a la fecha 2021. 
PNN Katios: Acuerdo de voluntades: suscrito con la comunidad de Bijao, el objetivo es fortalecer el relacionamiento  con la comunidad para conservar el PNN Los Katíos.
Se cuenta  con el Comité Coordinador, que es la Instancia para la planeación,  seguimiento y evaluación de los acuerdos de uso y manejo suscrito con las comunidades  de Tumarado y Puente América, y acuerdo de voluntades suscrito con la comunidad de Bijao.
PNN Farallones: Continuidad en el relacionamiento.</t>
  </si>
  <si>
    <t>DTAO No se han establecido compromisos
DTCA Conversar con WCS para revisar el tema disponibilidad del recurso que se tenía destinado para el proceso de construcción conjunta de plan de manejo del santuario y lo mismo con y el proyecto MIMAC, a fin de apalancar los espacios concertados para el fortalecimiento del plan de manejo con el consejo COCOMASUR
Avanzar en jornada de trabajo para construir el plan de trabajo de la vigencia 2021 el día 22 de abril, sobre la base de las líneas estratégicas identificadas en el comité.
Implementación de plan de trabajo acordado y construido entre las partes.
DTOR No aplica para la Dirección Territorial Orinoquía
DTPA PNN Farallones:Alcances de las tareas 2021.</t>
  </si>
  <si>
    <t>DTAN No existen comunidades afrodescendientes en las AP de la  DTAN
DTOR: No aplica para la Dirección Territorial Orinoquía
DTPA: Los  espacios de concertación para el manejo conjunto (comanejo) con las autoridades afrodescendientes lo lidera el AP. La DTPA  acompaña el proceso .
A la fecha no se ha requerido  por las AP.
PNN KATIOS: El PNN Los Katíos, tiene suscrito los Acuerdos de Uso y de Manejo desde el 2012 y 2014, con las comunidades negras de la zona de infleuncia del Parque de Puente América y Bijao (cuenca del río Cacarica), y con la comunidad de Tumaradó (Cuenca del Rio Atrato y cienagas de Tumaradó). Se tienen planes de acción suscrito y dan respuesta a las lineas de acción definidas que aportan a la conservación del territorio y del AP, salvaguardando su diversidad cultural. Evidenci.
PNN URAMBA: De acuerdo a las acciones programadas para el 2021 no se ha avanzado en la realizaciónn de las 3 mesas conjuntas del Esquema de Manejo Conjunto, si no en el inicio del aprestamiento para la realización de las actividades. Así mismo, en la acción que refiere al fortalecimiento del ecoturismo a través de la construcción conjunta de instrumentos para su implementación en el AP, se avanza en la propuesta de programa de reapertura. Por otro lado, se adelantan espacios de disertación y aclaración de ruta para la firma del acuerdo de pesca entre los tres niveles de PNNC y se da continuidad al fortalecimiento de emprendimiento DLS. Evidencias.
PNN Farallones: Se anexa como evidencia el acta de la reunion.
PNN Utria: Entre PNN Utria.y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Evidencias.
-Acta comité coordinador acuerdo los Delfines 25032021
-Oficio 23032021 - Para  trámite
-Ayuda de memoria Reunión delegada Familia caizamo 15032021
-Ayuda de memoria tema Monitoreo PNNU 18032021
GPM Evidencias aportadas en la carpeta_Actividad 11</t>
  </si>
  <si>
    <t>DTCA:Proyecto KfW</t>
  </si>
  <si>
    <t xml:space="preserve">DTAO: Durante este cuatrimestre se generaron espacios de participación con las autoridades y comunidades indígenas de las siguientes AP de la DTAO: PNN Nevado del Huila en relacionamiento con el resguardo Nasa de Gaitania para continuar implementación del REM, con avances en EP para convenio a ejecutar en el segundo semestre de 2021; PNN Las Orquídeas, relacionamiento con los resguardos emberas Chaquenodá y Valle de Pérdidas  para continuar implementación de los acuerdos de consulta previa protocolizados en julio de 2019, con avances en EP y plan de trabajo para convenio a ejecutar en el segundo semestre de 2021; SF Isla La Corota, relacionamiento con el resguardo Quillasinga Refugio del Sol para continuar diálogos entorno a acciones conjuntas y proceso de consulta previa iniciado desde 2019; PNN Puracé, avances en propuesta de gestión para el manejo ecoturístico con comunidades indígenas coconucos y yanaconas. 
Evidencias: 
Anexo 1, EP Convenio REM Gaitania-DTAO.
Anexo 2, acta articulación OIA-DTAO-PNNO, 21 mayo 2021
Anexo 3, EP OIA-DTAO-PNNO Convenio 2021.
Anexo 4, Listado y memoria reunión SGM-DTAO-PNNO, 28 mayo 2021.
Anexo 5, Resp DTAO-PNNO a ofi gobernadora indígena Mayor de Frontino, 11 mayo 2021.
Anexo 6, Acta reunión SGM-DTAO-SF Corota y resguardo Quillasinga, 3 ago 2021.
Anexo 7, Listado y memoria reunión SGM-DTAO- PNN Puracé, 10 ag 2021, prop gest ecot com indíg.
DTPA El PNN Los Katíos, tiene suscrito los Acuerdos de Uso y de Manejo desde el 2012 y 2014, con las comunidades negras de la zona de influencia del Parque de Puente América y Tumarado  (Cuenca del Rio Atrato y cienagas de Tumaradó). Se tienen planes de acción suscrito y dan respuesta a las lineas de acción definidas que aportan a la conservación del territorio y del AP, salvaguardando su diversidad cultural.  De esta manera, se avanza en el desarrollo de actividades en el marco de los planes de acción.  De la misma manera, se tiene suscrito con la comunidad de Bijao, un acuerdo de voluntades con plan de acción .Evidencias. 
PNN Farallones: Durante el periodo, se llevaron  a cabo 3 reunionescon los beneficiarios de las iniciativas del consejo comunitario Yurumanguí en el marco del proyecto Unión Europea. 
GPM: Espacio de trabajo con la familia Caizamo del Consejo comunitario los Delfines con el fin de planear y definir plan de trabajo en el marco de la suscripción del acuerdo específico de Playa Blanca. 
Para lo cual se han brindado orientaciones técnicas  desde la SGM  en coordinación con la OAJ. </t>
  </si>
  <si>
    <t>DTAO: Cumplimiento de compromisos suscritos con comunidades indígenas, acorde a enfoque de derechos en EEM (REM, consulta previa, acuerdos de relacionamiento)
DTPA: PNN Katios: Acuerdos de uso y manejo: el PNN Los Katíos tiene suscrito dos acuerdos de uso y manejo para el uso y conservación de los recursos pesqueros con las comunidades de Tumaradó y Puente América, con los cuales se avanza en el ordenamiento de la actividad de pesca al interior del AP, aplicando medidas como control de tallas, sitios para la actividad, especies, artes de pesca y monitoreo de los recursos. (2012 y 2014, y a la fecha 2021. Se vanza en los monitoreos y seguimiento a los planes de acción . Evidencias.
PNN Farallones: Actividades concertadas</t>
  </si>
  <si>
    <t>PNN Farallones: Implementar el Plan de trabajo</t>
  </si>
  <si>
    <t>PN Farallones: Se anexa como evidencia el acta de la reunion
DTAN: En la direccion terrritorial Andes Nor orientales, no existen comunidades afrodecendientes.
GPM: Evidencias aportadas en la carpeta_Proceso 11</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</si>
  <si>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</si>
  <si>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</si>
  <si>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</si>
  <si>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</si>
  <si>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</si>
  <si>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</si>
  <si>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DTAO  Se realiza seguimiento a las PQRS y se presenta informe trimestral.
Evidencias:  Informe PQRs DTAO 1 trimestre
DTCA No Aplica
DTOR: En atención a la emergencia sanitaria  prorrogada hasta el 31 de mayo de 2021 por medio de la Resolución 222 de 2021, se cumple con los establecido en el Decreto 491 de 2020, y se realiza atención virtual a los usuarios.</t>
  </si>
  <si>
    <t>DTAO Se da respuesta oportuna a las solicitudes, quejas  de los peticionarios.
DTCA En atención a la emergencia sanitaria decretada en Colombia, con decreto No 417 de 2020, prorrogada hasta el 31 de mayo de 2021 con la resolución 222 de 2021, en la Dirección Territorial Caribe y sus áreas protegidas adscritas se cumple con los establecido en los términos de respuesta por ley según el Decreto 491 de 2020, y se realiza atención virtual a los usuarios.Se recepcionaron por los canales de atención dispuestos en la entidad un total de cincuenta y dos (52) solicitudes de información con corte al 27 de abril de 2021, de las cuales cuarenta y seis (46) están oportunamente atendidas y las demás se encuentran pendiente por trámite dentro de los tiempos determinados por la ley. .</t>
  </si>
  <si>
    <t>DTAO no hay compromisos
DTCA No aplica
DTOR Responder de manera oportuna las PQRS presentadas por los usuarios</t>
  </si>
  <si>
    <t>DTAM Durante este periodo se reciben 7 solicitudes a las cuales se les da respuesta oportuna, relacionadas con UOT, e información del poarque.  Anexo 1 MATRIZ ESTADÍSTICA PQRS
A través de los diferentes ´procesos se genera información la cual se consolida y y se hace ´publicación por parte de nivel central; así mismo se publica en en la web la contratación realizada durante este periodo  comno CONTRATACIÓN DIRECTA, https://www.parquesnacionales.gov.co/portal/es/contratacion/contratacion/direccion-territorial-amazonia/2021-2/contratacion-directa/
MINIMA CUANTIA
https://www.parquesnacionales.gov.co/portal/es/contratacion/contratacion/direccion-territorial-amazonia/2021-2/minima-cuantia/
BASE DE DATOS 
https://www.parquesnacionales.gov.co/portal/es/contratacion/contratacion/direccion-territorial-amazonia/2021-2/base-de-datos/
DIRECTORIO CONTRATISTAS
https://www.parquesnacionales.gov.co/portal/es/contratacion/contratacion/direccion-territorial-amazonia/2021-2/directorio-de-contratistas/
Anexo 2  reporte publicacion portal web
DTOR: Se recepcionan por los canales de atención un total de  108 PQRS, con corte al  27 de abril de 2021. 
Anexo_Matriz_seguimiento_PQRS
DTPA: En la DTPA Se realiza seguimiento a las PQRs donde se da respuesta en cumplimiento de los tiempos establecidos.Evidencias: Informe PQR  Para la atención al usuario. 
En la DTPA,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
1- DTPA-CPS-NACION-2021-011
CONTRATISTA: ALEJANDRA IBARGUEN LONGA, C.C. 1144073595 DE CALI (VALLE)
OBJETO: Prestación de servicios de apoyo a la gestión en actividades de atención al usuario y de correspondencia para la Dirección Territorial Pacifico.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t>
  </si>
  <si>
    <t>DTAO: Se realizaron los reportes mensuales de PQRS atendidas por la DT. 
evidencias: Se adjunto correos enviados de Abril, Mayo, junio, julio 2021.  y correo de seguimiento PQRs.  ( Por fecha de corte de sgto anterior, se presenta inf de abril).
Anexo 1. Correo - Informe mensual PQRS Abril 2021 DTAO
Anexo 2. Correo - Informe mensual PQRS Mayo 2021 DTAO
Anexo 3. Correo - Informe mensual PQRS Junio 2021 DTAO
Anexo 4. Correo a - Informe mensual PQRS Julio 2021 DTAO
Anexo 5. Correo  - Seguimiento radicados EN TRÁMITE DTAO
DTOR: En atención a la emergencia sanitaria  prorrogada hasta el 31 de agosto, mediante Resolución 738 de 2021,  se cumple con los establecido en el Decreto 491 de 2020, y se realiza atención virtual a los usuarios.
DTAN: DTAN: No se presntan observaciones al tramite de PQR, las respuestas con sus argumentos juridicos y tecnicos permiten la comunicación acertiva con las partes invocradas en las peticiones que se tramitan.
GPC: Dentro del cuarto trimestre se recibió un total de 455 Peticiones de las cuales 359 ya se finalizaron en los tiempos legales y se encuentran en términos legales un total de 99 peticones.
Anexo 1. Matriz-pqrs2021-II Cuatrimestre</t>
  </si>
  <si>
    <t>DTCA: 2020. .En el período comprendido entre el 1 de mayo  y 24 de agosto de junio 2021, la Dirección Territorial Caribe y sus catorce (14) áreas protegidas adscritas, radicaron  en el Sistema de Gestión Documental Orfeo (73) setenta y tres PQRSD; de las cuales (61) sesenta y una a la fecha de verificación se encuentran atendidas y (12) doce peticiones se encuentran en trámite dentro de los términos establecidos por ley.E videncias reporte de matriz de seguimiento PQRS ORFEO
DTAN: Existe una caomunicacion en doble via con las partes interesadas permitiendo resolver de fondo  el tramite de sus peticiones.</t>
  </si>
  <si>
    <t>DTOR: Responder de manera oportuna las PQRS presentadas por los usuarios
DTAN: No existen compromisos generales para el tramite de PQR, solo los establecido en las comunicaciones remitidas como respuesta a los peticionarios.</t>
  </si>
  <si>
    <t>DTAM: Durante este periodo se radicaron un total  de 9 solicitudes, hubo una respuesta extemporánea por parte del PNN Río Puré, para lo cual se genera plan de mejoramiento y se remite al Grupo de Control Interno. Anexo 1 MEMORANDO 2REMITE PM POR AUTOCONTROL GCI - PNN RÍO PURÉ
Anexo 2 PLAN DE MEJORAMIENTO AUTOCONTROL RIO PURE
DTAO : Se da cumplimiento a los tiempoe establecidos para dar respuesta a las PQRS
DTOR: Se recepcionan por los canales de atención un total de  179 PQRS, con corte al  26 de agosto de 2021. 
Anexo_Matriz_seguimiento_PQRS
DTAN:DTAN: En al direccion terrritorial Andes Nor orientales se hace seguimiento a las respuestas de los radicados impetrados por medio de correo electronicos a los funcionarios responsables del  tramite y respuesta. Asi mismo  se informa mensualmente al grupo de proceso corporativo ( Nivel central) del tramite de las PQR  en la direccion terrirotial EVIDENCIA: 1. Carpeta con correo de seguimiento PQR en la DTAN.  2. Capeta 2, informe de PQR a procesos corporativos</t>
  </si>
  <si>
    <t>Participación en los talleres construyendo país</t>
  </si>
  <si>
    <t>Grupo de Procesos Corporativos y Direcciones Territoriales y Áreas Protegidas</t>
  </si>
  <si>
    <t>SGM y GCEA</t>
  </si>
  <si>
    <t>Presencial</t>
  </si>
  <si>
    <t>Talleres</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</si>
  <si>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</si>
  <si>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</si>
  <si>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DTAO No se han convocado a talleres  construyendo Pais.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t>
  </si>
  <si>
    <t>DTAM No se registran avances en el periodo.
DTAN: Para avanzar en la implementacion estrategias sistemas sostenibles para conservacion en el PNN Cocuy se firma 3 acuerdos de ganaderia sostenible, se diligencio ficha de caracterizacion predial y se desarrollo 2. modulos de capacitacion. EVIDENCIA: Matriz de compromisos territoriales de PNN. talleres cosntruyendo pais
OAP los acuerdos no son resultado de los talleres construyendo país
DTCA Teniendo en cuenta la situación de emergencia sanitaria que enfrenta el país, durante el cuatrimestre  no se tuvo participación en estos talleres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 
DTPA: PNN KATIOS. NA
PNN MALPELO: El SFF Malpelo no registra participación en este proceso.
GCEA: por efecto de la pandemia covid 19 no se han convocado la realización de los talleres  construyendo país.</t>
  </si>
  <si>
    <t>DTAO: no se ha presentado convocatorias 
GPC; Teniendo en cuenta la emergencia sanitaria por la que atraviesa el País causa del COVID 19,  la Presidencia de la República,  no ha programado Talleres de Participación Ciudadana construyendo País.</t>
  </si>
  <si>
    <t xml:space="preserve">
DTOR: No se presenta avance en el periodo a reportar. </t>
  </si>
  <si>
    <t xml:space="preserve">DTAM No se registran avances en el periodo
DTOR: No se presenta avance en el periodo a reportar. </t>
  </si>
  <si>
    <t>DTAN: No se incluye la descripciòn de èsta Territorial, por no corresponder a los Talleres construyendo país, los cuales no han fueron convocados durante el cuatrimestre de referencia.</t>
  </si>
  <si>
    <t xml:space="preserve">Participación en las Ferias Acercate (antes de Servicio al Ciudadano) programadas por el Función Pública </t>
  </si>
  <si>
    <t>Ferias</t>
  </si>
  <si>
    <t xml:space="preserve">Las Ferias se realizarán siguiendo los estandares definidos por el DNP abordando los temas relacionados con la gestión de PNN (trámites /servicios) y se aclaran dudas existentes.
</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</si>
  <si>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</si>
  <si>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 xml:space="preserve">DTAO No se han convocado a Ferias con la función pública 
DTOR: Mediante circular 20203160214621del Departamento Nacional de Planeación, se notificó a las entidades participantes, del aplazamiento de dichas actividades hasta nueva orden, por lo anterior expuesto no se reporta participación. Evidencia entregada en el reporte anterior. </t>
  </si>
  <si>
    <t>DTAM No se registran avances en el periodo
DTAN No se han recibido invitaciones, programado y/o participado en ferias  Acercate, de servcio al ciudadano.
DTCA La asistencia a las Ferias Nacionales de Servicio al Ciudadano depende de la realizaciòn de los Talleres. Teniendo en cuenta la situación de emergencia sanitaria que enfrenta el país, durante el segundo cuatrimestre del año no se realizó programación ni participación en alguna Feria. 
DTOR: Mediante circular 20203160214621del Departamento Nacional de Planeación, se notificó a las entidades participantes, del aplazamiento de dichas actividades hasta nueva orden, por lo anterior expuesto no se reporta participación. Evidencia entregada en el reporte anterior. 
DTPA: PNN KATIOS NA
PNN MALPELO: El SFF Malpelo no registra participación en este proceso
GCEA: A través del memorando No 20211020003223, se atendio  la solicitud con No de radicado 20214600001513 por parte del Grupo de Procesos Coporativos en el cual requieren de material para participar en las Ferias Nacionales de Servicio al Ciudadano. (ANEXO 7)</t>
  </si>
  <si>
    <t>DTAO: no se han presentado convocatorias o invitaciones por parte de la función pública 
GPC; Parques Nacionales se encuentra inscrito con las entidades que hacen parte del Sector, ya se realizó y participó en la primera reunión, de la cual no se generaron compromisos para PNNC y que se efectuó del 11 al 13 de Agosto de 2021.
Anexo 2. Correo_INVITACIÓN PARA PARTICIPAR FERIAS ACÉRCATE
Anexo 3. Presentación Reunión_de_Preparatoria_Feria_acercate_San_Jacinto_bolivar</t>
  </si>
  <si>
    <t xml:space="preserve">DTOR: No se presenta avance en el periodo a reportar. </t>
  </si>
  <si>
    <t>DTAM: No se registran avances en el periodo
DTOR: No se presenta avance en el periodo a reportar. 
DTAN,, no ha recibido invitaciones para participar en las  ferias acercate.</t>
  </si>
  <si>
    <t>AVANCE PROMEDIO PRIMER CUATRIMESTRE</t>
  </si>
  <si>
    <t xml:space="preserve">AVANCE PROMEDIO SEGUNDO CUATRIMESTRE </t>
  </si>
  <si>
    <t>SAF: Parques Nacionales se encuentra inscrito con las entidades que hacen parte del Sector,  se participó en las ferias de manera virtual con la colaboración de MinAmbiente quienes estaban de forma presencial.
Anexo 2. Consolidado Programación Académica Santander Quilichao
Anexo 3.  Entidades participantes feria acercate de Dibulla</t>
  </si>
  <si>
    <t>GGIS:  Se efectuó la difusión de la operación estadística según la programación realizada en la implementación de esta Operación que esta dada para los dias 30 de los mese de junio y diciembre del 2021 ( se espera difundir el dia 30 de diciembre). Se generan dos informes semestrales que dan cuenta de del analisis de necesidades realizado por los usuarios.</t>
  </si>
  <si>
    <t xml:space="preserve">GGIS: En el marco de lo definido en la OE de las Áreas protegidas del SINAP inscritas en el RUNAP la difusión de la información estadística se efectúa semestralmente. En este sentido se presenta el reporte de difusión de la operación estadística  para los mese de Junio y diciembre </t>
  </si>
  <si>
    <t>|</t>
  </si>
  <si>
    <t>GCEA: publicó en el portal web de la entidad un banner con el enlace de la encuesta para rendición de cuentas sectorial. (Anexo 1)</t>
  </si>
  <si>
    <t>DTAM:  RNN Nukak: Convenio interadministrativo con
PNN AFIW: Convenio interadministrativo con Conservación Internacional
PNN SCHAW: Apoyo presupuestario del proyecto de Desarrollo Local Sostenible de la Unión Europea.</t>
  </si>
  <si>
    <t>DTn: PPTO Cocuy: 155.555.227</t>
  </si>
  <si>
    <t>DTAN: ANULE, PNN Pisba - PNN Tama - SFF Guanenta -SFF Iguaque - PNN Yariguies - PNN Cocuy : 
Gestiones para el Desarrollo de Sistemas Sostenibles para la Onservacion SSC, concertados con las Comunidades Campesinas y vinculando a las mismas a procesos de conservacion con la firma de 128  ACUERDOS DE CONSERVACION con el Diversas fuentes de FINANCIACION: 
1: Desarrollo Local Sostenible de UE (60 ACUERDOS) 
2.  Reactivacion (26 ACUERDOS) 
3.  Cenit Ecopetrol a traves de un proceso de PSA (42 ACUERDOS)</t>
  </si>
  <si>
    <t>1. Compromiso Por Colombia_12_Norte de Santander_Ocaña: PNN Catatumbo
2. Compromiso Por Colombia_18_Casanare_Yopal: PNN Cocuy</t>
  </si>
  <si>
    <t xml:space="preserve">DTAN:  ANULE, PNN Pisba - PNN Tama - SFF Guanenta -SFF Iguaque - PNN Yariguies - PNN Cocuy :Entrega de insumos y Acompañamiento a la  IMPLEMENTACION DE LOS Sistemas Sostenibles, que permitiran cumplir los compromisos desdePNN que permitieron materializar la FRIMA DE LOS 128  ACUERDOS DE CONSERVACION </t>
  </si>
  <si>
    <t>DTAM:  Evidencias RNN Nukak: Listados de asistencia PNN AFIW: 10 acuerdos transitorios de restuaración firmados, listados de asistencia PNN SCHAW: Adendas a los acuerdos firmadas
DTAN: Sistemas Ssotenibles concertados con las Comunidades CAMPESINAS E incorporacion de Areas CON RELICTO BOSCOSO o al interior del AP, de predios de los Campesinos a  esquemas de conservacion de manera CONCERTADA
. Se adjuntan  4 carpetas  con los ACUERDOS  CONCERTADOS Y FIRMADOS del PNN Yariguies, ANULE, SFF GARF y PNN Cocuy.</t>
  </si>
  <si>
    <t xml:space="preserve">DTAN: PNN Catatumbo: Avance en el Desarrollo de Viveros, para realizar reconversion productiva en zona Intervenidas con ganaderia o cultivos ilicitos. 
PNN Cocuy: El compromiso por Colombia_18_casanare_ YopalRealizacion del Otosi que permita la incorporacion de 20 familias adicionales al proyecto de Ganaderia Sostenible. </t>
  </si>
  <si>
    <t xml:space="preserve">SAF; Teniendo en cuenta la emergencia sanitaria por la que atraviesa el País causa del COVID 19,  la Presidencia de la República,  no ha programado Talleres de Participación Ciudadana construyendo País.
DTAN: PNN Cocuy: Implementar la estrategia de sistemas sostenibles para la conservación en el PNN El Cocuy Ganadería Sostenible.
PNN Catatumbo: Manejar ambientalmente el Parque Nacional Natural Catatumbo: A través de implementación de estrategia de sistema agroforestal de cacao y desarrollo de marca propia de Cacao origen Bari con dos resguardos indígenas. 
</t>
  </si>
  <si>
    <t>DTAO:  "La DTAO realizó la rendicion de cuentas el dia 16 de diciembre 2021 con la participación de varios actores estrátegicos, la cual fue realizada via ZOOM.
Evidencias: Invitación Rendición de cuentas DTAO "</t>
  </si>
  <si>
    <t>GCEA: publicó en el portal web de la entidad un banner con el enlace del Informe y presentación de la Audiencia Pública de rendición de Cuentas.. (Anexo 1)
DTAN: SIDAP Antioquia: En el marco de la Alianza Unidos por el Planeta, mantenida entre WWF-Gobernación de Antioquia, se avanzó en coordinación  con el SIDAP Antioquia en la estructuración y desarrollo  de jornada pedagógica y de sensibilización para la conservación del Oso de Anteojos en el municipio de Peque, Antioquia. Adicionalmente, desde el rol de coordinación del Sistema Nacional de Áreas Protegidas- SINAP, se apoyó en el proceso de convocatoria y desarrollo de Taller de fortalecimiento dirigido a las Reservas Naturales de la Sociedad Civil-RNSC del Departamento de Antioquia, el cual contó además con un espacio de diálogo  en donde a través de un conversatorio con representantes de reservas se visibibilizaron estas iniciativas de conservación voluntaria desde las distintas subregiones.
Durante este período se realizaron sesiones de los comités técnico y  diretivo de esta instancia, en donde se realizó un balance de las acciones realizadas durante la vigencia 2021, se presentaron los resultados del ejercicio de conectividad para el Departamento de Antioquia y se identificaron algunas acciones estratégicas a adelnatar en la vigencia 2022 desde este escenario de articulación. Adicionalmente,  se acompañó en la logística y desarrollo de V SIMPOSIO REGIONAL DE ÁREAS PROTEGIDAS LOCALES DEL SIDAP ANTIOQUIA ,“ENCUENTRO DE MODELOS Y EXPERIENCIAS EN TORNO A LAS INICIATIVAS DE CONSERVACIÓN ASOCIADAS A LOS SISTEMAS LOCALES DE ÁREAS PROTEGIDAS DEL DEPARTAMENTO DE ANTIOQUIA", con el propósito de compartir espacios de diálogo constructivo e intercambio de saberes acerca de los procesos de conservación que se vienen adelantando por parte de actores académicos, institucionales y sociales en relación a los Sistemas Locales de Áreas Protegidas (SILAP´S) del Departamento de Antioquia.  
Se realizó acompañamiento a Organización Articuladora de  Reservas Naturales de la Sociedad Civil (RNSC) del Departamento de Antioquia, Corporación Agroambiental Verde Agua, durante el desarrollo del  Encuentro sobre  Reservas Naturales de la Sociedad Civil (RNSC) en el municipio de Urrao, Antioquia, el cual tuvo lugar en el municipio de Urrao, Antioquia, con el objetivo de consolidar la Red de Reservas Naturales de la Sociedad Civil  Citará, Cartama y Penderisco (CICAPE), fortaleciendo  la gestión de conservación de la Red de Reservas Naturales de la Sociedad Civil - RNSC y otras estrategias de conservación voluntaria, en cinco municipios del Suroeste de Antioquia.La Entidad se vinculó a este espacio a través de la participación e intervenciones de  profesionales del Grupo de Gestión e Integración del SINAP, de la Subdirección de Gestión y Manejo de Áreas Protegidas de PNN y de la Dirección Territorial Andes Occidentales desde donde además se apoyó la moderación del evento, identificando posibilidades de apoyo y articulación frente a la gestión en conservación. 
Se apoyó en la gestión y desarrollo de espacio de fortalecimiento de capacidades en torno a la formulación de Planes de Manejo de Reservas Naturales de la Sociedad Civil-RNSC a realizarse por parte de WWF en el marco de apoyos definidos desde la Alianza  referida, realizado el día 14 de diciembre de 2021 en coordinación con la Organización Articuladora de  Reservas Naturales de la Sociedad Civil (RNSC) del Departamento de Antioquia, Corporación Agroambiental Verde Agua desde donde se viene trabajando para consolidar la Red  CICAPE. 
SIDAP Eje Cafetero:  El día  4 de noviembre se realizó presentación del trabajo realizado de análisis de posibles OMEC en el ámbito del SIRAP EC, reaizadfo por WCS a cargo de Alexandra Areiza. “Criterios de identificación, reconocimiento y reporte de Otras Medidas Efectivas de Conservación basadas en Areas”. Se contó con la participación y los aportes del equipo técnico del SIRAP EC y del MADS.De acuerdo a la priorización de acciones y al compromiso pactado en Comité Técnico del SIRAP EC, CVC iniciará el desarrollo de un ejercicio para la definición de lineamientos para el manejo sostenible del cultivo de aguacate, el cual involucra diagnóstico de la actividad y elaboración de cartografía de las áreas de cultivo. Para este espacio se espera la definición de la agenda respectiva. De esto se informa el 17 de noviembre. El día 2 de diciembre de 2021 se realizó sesión del Comité Técnico SIRAP EC, en donde se presentaron los resultados piloto efectividad del sistema. Adicionalmente, el día 13 de diciembre de 2021 se acompañó ejercicio para la definición de lineamientos para el manejo sostenible del cultivo de aguacate en este Subsistema.
DTAO: SIRAP Macizo: Se participa de la reunión virtual de Comité Técnico realizada el día 4 de noviembre y de la vigésima cumbre del Macizo Colombiano, desarrollada en Pitalito (Huila) los días 23 y 24 de noviembre. Se adjuntan: registro fotográfico reunión. En el municipio de Pitalito, sur del departamento del Huila, se desarrolló la Vigésima Cumbre del Macizo Colombiano 2021,  en el cual participaron personas que hacen parte del equipo de trabajo del PNN Nevado del Huila, este espacio tuvo como finalidad reunir a los actores claves para la implementación del documento CONPES 3915 del año 2018, con el fin de evaluar su avance y definir propuestas de acción para articular esfuerzos del orden local, regional y nacional que beneficien al Macizo Colombiano. Menciona Joan Sebastián Salazar que “Esta cumbre busca hacer un llamado a todos los actores locales y nacionales frente al fortalecimiento de las políticas para ejecutar las acciones del único documento de política que hoy tiene esta eco-región, que es el CONPES 3915 que fue sancionado en el año 2018 y que tiene pocos avances o está en varias de sus metas atrasadas, hoy tiene un 35.2% cuando se esperaba un avance del 87%”.
SIDAP Nariño: Se realizan avances el reuniones entre las AP _ SFF Galeras, SF Isla de la Corota y PNN Doña Juana para revisión de actividades tendientes al fortalecimiento del SIDAP Nariño. 
Subsistema Regional de Áreas Protegidas-SAO:  Los días 30 de noviembre  y 10 de diciembre de 2021, se llevo a cabo mesa técnica del SAO,  con la intención de revisar y preparar los temas a trabajar en el comité Directivo del Subsistema Andes Occidentales a realizarse el día  15 de diciembre de 2021, entre los que se incluyó la ruta de construcción del plan estratégico del SAO en el marco del CONPES 4050 así como en la  identificación de otros temas estratégicos.
El día 10 de diciembre de 2021 realizó mesa técnica de trabajo preparatoria para el Comité Directivo que se realizó el día 15 de diciembre de 2021, en donde se avanzó en la revisión de la propuesta de actualización del Plan Estratégico del SAO. Del mismo modo, el día 16 de diciembre de 2021 se realizó la jornada de rendición de cuentas de la Dirección Territorial Andes Occidentales de PNNC.</t>
  </si>
  <si>
    <t xml:space="preserve">DTAN: CON COMUNIDAD CAMPESINA EN ANULE, PNN Pisba - PNN Tama - SFF Guanenta -SFF Iguaque - PNN Yariguies - PNN Cocuy : 
Gestiones de IMPLEMENTACION Sistemas Sostenibles para la Concervacion , EN LINEAS PRODUCTIVAS concertadas con las Comunidades CAMPESINAS  y vinculando a las mismas a procesos de conservacion con los 128 ACUERDOS DE CONSERVACION FIRMADOS, que permtiran INCORPORAR AREAS A Esquemas de Conservacion
</t>
  </si>
  <si>
    <t xml:space="preserve">GCEA:  Se difundió la invitación a participar en la rendición de cuentas sectorial en las redes sociales de la Entidad (facebook,twitter e Instagram) y el correo insitucional.(Anexo 1 )
DTAM: RNN Nukak: Se realizaron reuniones con las familias del sector Bacatí (Miraflores) con el fin de suscribir acuerdos transitorios de restauración con el que se implementarán ademas de acciones de restauración un modelo transitorio de seguridad alimentaria. Dichos acuerdos serán suscritos en 2022. Por su parte con la comunidad de las veredas del Alto Inírida se realizaron socialiaciones del proceso de restauración.
PNN AFIW: Se suscribieron 10 acuerdos de restuaración en el marco del programa DLS-UE con familias ocupantes del PNN. Se suscribirán 20 acuerdos de restuaración más y 70 acuerdos de sistemas sostenibles para la conservación en la zona con función amortiguadora del AP. En estos acuerdos se implementan acciones de restauración y de agrosistemas de cacao.
PNN SCHAW: Se firmaron dos adendas a acuerdos de restuaración con familias ocupantes, en los cuales se brindan apoyos para proyectos productivos de las familias fuera del AP. 
DTAN:  ANULE, PNN Pisba - PNN Tama - SFF Guanenta -SFF Iguaque - PNN Yariguies - PNN Cocuy : 
Sistemas Sostenibles concertados con las Comunidades CAMPESINAS incorporacion de Areas de los predios de los Campesinos a EsQUEMAS de conservacion de manera CONCERTADA
LOGRADO: 128  ACUERDOS DE CONSERVACION con el Diversas fuentes de FINANCIACION: 
1: Desarrollo Local Sostenible de UE (60 ACUERDOS) 
2.  Reactivacion (26 ACUERDOS) 
3.  Cenit Ecopetrol a traves de un proceso de PSA (42 ACUERDOS)
</t>
  </si>
  <si>
    <t>DTCA__En el caso del proceso de ampliación del PNN SNSM una parte de esta actividades se han cubierto con recursos del programa Riqueza Natural de USAID y recursos de la entidad 
Para la ampliación del SF APP algunas de las actividades de los consejos comunitarios se encuentran cubiertas con PNN y WWF, se espera que GIZ continue el apoyo respectivo a la consulta previa</t>
  </si>
  <si>
    <t>DTAN: No se relacionan compromisos de las actividades realizadas.
DTCA__Los resultados de participación descritos en los numerales 1 al 16 No responde a compromisos de Rendición de Cuentas</t>
  </si>
  <si>
    <t xml:space="preserve">DTAM: PNN AMACAYACU
evidencias en:
https://drive.google.com/drive/folders/1UzvqpYx8luPfllxi9Ak_EKkgsR19_5rb 
PNN  ALTO  FREAGUA INDI WASI
evidencias en 
https://drive.google.com/drive/folders/1kyj9wVjByVSYrMgMAPML5eksTWFgNBDr
La Paya
evidencias en:
https://drive.google.com/drive/folders/1e3lvGdmDHSQDcu9j9EAMhSRMJI1-ioMG
SFPM Orito Ingi Ande
evidencias en:
https://drive.google.com/drive/folders/1-nIZcTkOaO7Gn7xrIlX14qg2zrc5xBdV
PNN Chiribiquete
evidencias en:
https://drive.google.com/drive/folders/1tLbU5JPdOrhN1PXItCOfZWBaWdr1OdeJ
PNN Rio Pure
evidencias en:
https://drive.google.com/drive/folders/1CCVqIdkHHEQlWFhNbvC0LwOypUs1DBY5
DTAN: Se adjunta  6 informe de educacion y comunicación ambental Consolidados de las ocho (8) areas protegidas: PNN Catatumbo Bari, PNN Cocuy, ANU Estoraques, SFF Guanenta ARF, SFF Iguaque, PNN Pisba, PNN Tama,  PNN S. Los Yariguies.
 Las 8 Arrea Protegidas adscritas a la DTAN, presentan reportes de acciones de implementación de la estrategia de comunicación y educación ambiental, articulados a diferentes procesos de intervención en las AP: (SSC, RREE, PVC, UOT, PSA, Ecoturismo, Investigación, Monitoreo; La AP priorizadas para la recalizaciòn de Talleres Ceros relaizan los Talleres con sus equipos de Trabajo; La AP con proyectos de InversiònDan cumplimiento a las metas propuesta de capacitaciòn de Iguaque y Pisba con 403 y 272 PAX capacitados respectivamente. Guanenta presentea infromes de capacitaciòn a 327 PAX en procesos de SSC y RREE. EStoraques igualmnete reporta haber realizdo charlas de sensibilizaciòn e interpretaciòn ambiental a 3503 p.
DTCA__Los  espacios descritos en los numerales 1 al 16  responden a acciones de prevención, educación ambiental y fortalecimiento del relacionamiento con las comunidades </t>
  </si>
  <si>
    <t xml:space="preserve">DTCA__PNN SNSM  
El proyecto de reactivación económica a permitido la vinculación de las comunidades como parte de la estrategia de Restauración ecológica participativa </t>
  </si>
  <si>
    <t>DTCA__Se han generado 8 empleos como parte de las metas del proyecto de reactivación economica
PNN SNSM  
El convenio suscrito con la ESAL Grupo de Exaserradores se implementó con los recursos del Proyecto de reactivación económica y esta beneficiando a 12 familias de la zona de influencia de PNN SNSM</t>
  </si>
  <si>
    <t>GGIS: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área de interés y los planes de trabajo de cada proceso.
DTAM: No hay procesos de declaratoria de AP de carácter nacional en implementación en la región amazónica.
Es necesario destacar que la responsabilidad sobre la declaratoria de áreas protegidas regionales es enteramente de las Corporaciones regionales y por lo tanto los reportes deberán ser solicitados a ellos. 
En el caso del APR Bajo Guayabero, los compromisos, resultados y recomendaciones de los grupos de valor son para la Corporación CDA.
Para la propuesta de Alto San Juan los compromisos, resultados y recomendaciones de los grupos de valor son para CORPOAMAZONIA. En el caso de Alto San Juan, la ruta de acompañamiento en el proceso de declaratoria, está sujeta a las acciones e intervenciones de WWF como aliado de la Corporación
DTAN: Durante este periodo la DTAN ha logrado abordar un proceso de implementación correspondiente al AP PNR Rasgón (Anexo 2/Actividad 11/presentación) .
En cuanto al proceso de declaratoria de Bosques Secos del Chicamocha, se presenta los archivos correspondientes a la ruta de declaratoria, presentaciones oficiales y documentación consolidada (Anexo2/actividad 11/bosque secos del chicamocha)
DTCA__Para los procesos se avanzará en espacio de trabajo conjunto a fin de tener el desarrollo de la consulta previa en el primer trimestre de 2022</t>
  </si>
  <si>
    <t>DTAN: Firmar y subscribir el II MdE.
Enlazar el sistema de monitoreo con la EEP-AN.
Finiquitar la consolidación de la ruta para el Sistema General de Regalias.
DTCA__Como resultado se cuenta con análisis y elementos técnicos que permiten justificar la creación del sistema municipal para Riohacha (Listado de asistencia silap Riohacha 17.09.2021), la disponibilidad y compromiso de las autoridades ambientales para apoyar a los entes territoriales y comunidades participantes en los procesos de consolidación de tales subsistemas (especialmente Uribia) (Listado de asistencia silap Uribia 30.10.2021) en articulación a los lineamientos de la política SINAP 2020-2030</t>
  </si>
  <si>
    <t>DTCA__En este espacio se construyó la ruta, donde la primera actividad es realizar un diagnóstico de los sitios sagrados y del estado ambiental y cultural de los predios del sector de los Naranjos, lo que se consolidó en una visita de campo inicial, realizada entre los días 15 al 19 de noviembre, donde se visitaron 5 predios entre el equipo de los cuatro pueblos indígenas de la Sierra Nevada de Santa Marta, el equipo del PNN Tayrona y la familia Méndez.
DTCA_De la mesa cinco (5) quedó como compromiso una revisión conjunta a nivel interinstitucional, para dar respuesta a la propuesta del CCCN.</t>
  </si>
  <si>
    <t>DTAN: Existe una comunicacion en doble via con las partes interesadas permitiendo resolver de fondo  el tramite de sus peticiones.
DTCA: En atención a la emergencia sanitaria decretada en Colombia, con decreto No 491 de 2020 y  prorrogada hasta el 28 de febrero de 2022  Resolución 1913  de 2021 , en la Dirección Territorial Caribe y sus áreas protegidas adscritas se cumple con los establecido en los términos de respuesta para la gestión y atención de trámites de derechos de petición. 
Garantizando el acceso a la información, se gestionó las respuestas de derechos de petición conforme lo contemplan los términos transitorios del Decreto 491 de 2020. .En el período comprendido entre el 1 de septiembre y 18 de diciembre 2021, la Dirección Territorial Caribe y sus catorce (14) áreas protegidas adscritas, radicaron  en el Sistema de Gestión Documental Orfeo (45) cuarenta y cinco PQRSD; de las cuales (43) cuarenta y tres se encuentran atendidas y (2) dos peticiones se encuentran en trámite dentro de los términos establecidos por ley.E videncias reporte de matriz de seguimiento PQRS ORFEO</t>
  </si>
  <si>
    <t xml:space="preserve">DTAN: PNN Catatumbo: En el Mes de Mayo se han realizado las siguientes tareas:
1.) Reunion de ajuste y articulacion de equipos de Trabajo de Fedecacao y el PNN Catatumbo  en el marco del convenio 010 de 2020. 2.) Se Retomaron Reuniones con Fondo Accion para Reactivar posible Proyecto de Consultoria que beneficaria la aplicacion de sistemas agroforestales en areas de traslape con comunidades Indigenas.
PNN Cocuy:  Implementar la estrategia de sistemas sostenibles para la conservación en el PNN El Cocuy, Ganadería sostenible. Se dio cumplimiento a la inversión programada para las 13 familias jurisdicción del Departamento del Casanare ascendiendo a un total de 155´555.227. Productos cumplidos:
1- 13 Acuerdos de conservación formalizados.
2- 52 hectáreas pastoreo rotacional establecidas.
3- 104 visitas de acompañamiento, 8 por cada beneficiario.
4- Plan de capacitaciones dictado.
5- 4 módulos temas financieros. comerciales y organizacionales.
6- 6 planificaciones prediales participativas construidas y orientadas.En el mes de Mayo - Julio de 2021, se realizaron en el marco del proceso con el PNN Cocuy, las siguientes actividades:
1.Se Proyecto Borrador de Plan Operativo AJUSTADO a un posible escenario de 20 familias campesinas ganaderas beneficiarias adicionales, SIN APROBACION AUN 
DTCA__La DTCA no ha sido convocada a este tipo de espacios por lo cual no se reporta avance </t>
  </si>
  <si>
    <t xml:space="preserve">DTCA__La DTCA no ha sido convocada a este tipo de espacios por lo cual no se reporta avance </t>
  </si>
  <si>
    <t>DTOR: Se realizaron espacios virtuales a través de las plataformas MEET o ZOOM que no requirieron recursos.  No obstante, el III comité técnico contó con el apoyo del proyecto GEF SINAP- WWF Colombia ($4.000.000</t>
  </si>
  <si>
    <t>DTOR: La información de apoyo se coordinó con los miembros del SIRAP, y aliados externos como el proyecto TONINA de GIZ, WWF Colombia y en el segundo semestre se articuló el Proyecto Biocarbono Orinoquia</t>
  </si>
  <si>
    <t>DTOR: Convenio 001/2017 - GEF SINAP Suscrito con WWF Colombia</t>
  </si>
  <si>
    <t>DTOR: No se requirió presupuesto, pues los espacios desarrollados con los miembros del SIRAPO y subsistemas fueron virtuales</t>
  </si>
  <si>
    <t>DTOR: Los aportes de las organizaciones miembro del SIRAPO permitieron realizar el intercambio de información en los espacios adelantados</t>
  </si>
  <si>
    <t>DTOR: II Memorando de entendimiento SIRAPO</t>
  </si>
  <si>
    <t>DTAM; Convenio interadminsitraivo DTAM-ACIYA(PNN Yaigojé Apaporis); Convenio interadministrativo DTAM-MOCAGUA(PNN Amacayacu); Convenio interadministrativo DTAM-Tandachiridu Ingakuna(PNN Alto Fragua IW); Convenio interadministrativo DTAM-TICOYA(PNN Amacayacu); GEF-Corazón de la Amazonia(PNN La Paya) y Convenio interadministrativo DTAM-NASA Los Portales(PNN Alto Fragua IW)
Apoyos de Cooperacion internacional, para iiciativas Ssotenibles :
1. PNN Catatumbo : Cooperacion Alemana KFW 
2. PNN Cocuy: Desarrollo Local Sostenible de la Union Europea
DTOR: Tuparro: WWF, Autoridades Tradicionales Gobierno Mayor y WCS.                      DNMI Cinaruco: Riqueza Natural</t>
  </si>
  <si>
    <t>GCEA:Se realizaron 3 facebook live en el marco de rendición de cuentas de la entidad, donde se abordaron temas administrativos, restauración, control de la deforestación, acuerdo con comunidades, etc. (1er:26 de abril- 2do: 22 nov y 3ro:2 dic)
ANEXO 1. BANNER informe rendicion
ANEXO 2. PUBLICACIONES RENDICUENTAS-20211214T210438Z-001
ANEXO 3. PIEZAS DE COMUNICACIÓN
ANEXO 4. TRANSMISIONES (1)
DTAO: Participación de actores y aliados estratégicos
DTOR: https://www.facebook.com/watch/?v=1594975097513928</t>
  </si>
  <si>
    <t>DTOR: La dirección territorial Orinoquía, apoyó a la subdirección de gestión y manejo en la fases de aprestamiento, formulación y ejecución del foro de rendición de cuentas con la  tematica de restauración con enfasis en acuerdos de conservación.     Anexo 1_foros.</t>
  </si>
  <si>
    <t>DTAN: Avanzar en las acciones de implementación de la DTAN  y jornadas de capacitación a las AP.
DTOR: Se realizaron transmisiones virtuales por la plataforma FACEBOOK LIVE y se absolvieron las inquietudes de los participantes durante la transmisión</t>
  </si>
  <si>
    <t xml:space="preserve">GGIS: Se vienen trabajando en los diferentes subsistemas en los espacios e instancias definidas para cada uno de ellos con la participación de los diferentes actores estratégicos lo cual se reportará en el informe semestral de manera consolidada para los 6 Subsistemas Regionales. Se presenta el  informe de avance de los subsistemas que  se elabora semestralmente
DTAM: Los avances se vieron limitados debido a que las comisiones solicitadas no fueron autorizadas, por lo tanto, el desarrollo de acciones estratégicas con Gobernaciones, Alcaldías y Corporaciones Regionales no pudieron adelantarse. Los espacios de trabajo programados con comunidades locales requieren de jornadas presenciales en la medida en que la conectividad (acceso a internet, energía eléctrica) con el área protegida y los actores estratégicos no permite realizar jornadas virtuales para avanzar en los temas propuestos.
Tal como se ha manifestado en los informes de gestión, es fundamental que el SINAP y sus subsistemas cuenten con un presupuesto independiente al asignado a las áreas protegidas o la dirección territorial, con el cual se puedan programar talleres, jornadas de trabajo presenciales, intercambios de experiencias y giras de campo para la coordinación social e institucional.
Para el caso del SIDAP Guaviare, la invitación a los Comités Técnicos para abordar la presentación de la Política SINAP no contó con la participación de los actores correspondientes. Hay una alta desmotivación frente a procesos SINAP en general, dado que los recursos con los que se cuenta, provienen de las asignaciones presupuestales de parques nacionales. 
En el caso de SIDAP Putumayo, se ha avanzo en una propuesta general de plan de acción soportado en la Política SINAP y el Plan de Acción del SINAP, que recoge la perspectiva de PNN. Para la conformación del SIDAP, se avanzó en la elaboración de la Ordenanza y la Exposición de Motivos a presentar en la Asamblea departamental y respaldada por la Corporación Regional, sin embargo, los cambios en la Gobernación del Putumayo limitaron los avances que se requerían para la discusión de la propuesta en la Asamblea. Se proyectaron acciones para desarrollar con comunidades locales, organizaciones sociales y otros aliados estratégicos del departamento, las cuales no pudieron adelantarse por la falta de recursos para el desarrollo de talleres y la negación de las solicitudes de comisión.
Para el caso de SIADP Caquetá, la mesa se encuentra inactiva dado que la entidad que ejerce el papel de secretaría técnica no ha convocado a comité desde el año 2019.
Se racompañaron algunas actividades InterSIRAP para la reactivación de las mesas SIDAP Huila, SIDAP Nariño, SIRAP Macizo y SIMAP San Vicente, así como la conformación del SIDAP Cauca. 
DTAN: Para la actividad 10, desde la dirección Territorial se hace entrega de los informes de avances trimestral y mensual correspondiente a octubre, noviembre y diciembre juntos con el informe final correspondiente a la implementación de la DTAN (Anexo 1/Actividad10/información). 
DTOR: El SIRAPO desarrolla sus actividades bajo la coordinación de la secretaría técnica en cabeza de la DTOR PNNC.  Los recursos para su funcionamiento corresponden al aporte de PNNC con el profesional de apoyo a la coordinación de la Secretaría Técnica.  Desde el proyecto GEF SINAP se apoyaron 2 espacios de trabajo (semipresencial y presencial) en el marco de las agendas planteadas.
</t>
  </si>
  <si>
    <t xml:space="preserve">DTAN: Se pretende avanzar en la consolidación del poligono e identificación de los objetos de conservación como objetivos de conservación. 
DTOR: Para Manacacías, la SGM PNNC ha definido los compromisos en el marco de la ruta declaratoria, en torno al proceso de saneamiento predial.
</t>
  </si>
  <si>
    <t>DTAN: Se realiza la construcción del proyecto general de regalias de manera conjunta con el PNUD, MADS, WWF y SIRAP AN. Adicionalmente se viene implmentando el sistema de información y monitoreo para el subsistema y avanzando en la consolidación de PAA.
DTOR: Continuar fortaleciendo el proceso de acompañamiento para la consolidación de los subsistemas municipales y departamentales de áreas protegidas en 2022, para avanzar en la formulación de sus planes de acción, en articulación con el plan de acción del SIRAPO.</t>
  </si>
  <si>
    <t>GGIS: En el mes de septiembre se avanzó en la sesión PreCONPES y CONPES, donde se surtieron las revisiones y ajustes sobre acciones puntuales, logrando así la aprobación y publicación del documento CONPES 4050 de 2021 el día 27 de septiembre. Adicionalmente, se avanzó en el análisis y definición del presupuesto para el 2022 requerido desde Parques Nacionales, para la implementación de las acciones definidas en el PAS de la Política SINAP recién aprobada mediante CONPES. Dos de las acciones relacionadas en el PAS denominadas: 2.4 Desarrollar procesos de divulgación y formación a la sociedad en general sobre las contribuciones de la naturaleza, en especial de las estrategias de conservación in situ y la conectividad, al bienestar de la personas, con el fin de aportar a la apropiación social del patrimonio natural del país; y 3.9 Implementar una metodología de evaluación de la efectividad  del manejo en las Áreas Protegidas de carácter público y analizar sus resultados, han tenido avances y se han realizado reuniones con el DNP para el correcto desarrollo de los hitos planteados para la vigencia 2021.
DTAN: Se han logrado identificar todos los emprendimientos verdes, e insumos que deben tener ajustados los diferentes actores del SIRAP AN para el aval de SGR, adicionalmente se consolidó el II MdE del subsistema que será firmado durante el próximo comité directivo. 
DTCA__Concerniente al proceso de conformación de sistemas locales de áreas protegidas, se avanzó en reuniones con autoridad ambiental regional de la Guajira -CORPOGUAJIRA, para ello en el mes de septiembre se revisaron insumos y productos como el borrador de acuerdo municipal para Riohacha y se revisaron necesidades de articulación y reactivación del proceso de Uribia
DTOR: Para el periodo, los espacios de comité técnico (2)  y comité directivo (1) estuvieron articulados a la divulgación de la nueva política pública del SINAP definida mediante el documento CONPES 4050 del 27 de septiembre de 2021.
Así mismo, en el marco de los espacios convocados por los subsistemas de áreas protegidas  se socializó el nuevo CONPES 4050 de 2021 para la consulta de sus miembros.
Finalmente, se aplicó la herramienta para el análisis de efectividad a nivel del subsistema regional de áreas protegidas de la Orinoquia, liderado por el equipo facilitador de WWF Colombia - Proyecto GEF SINAP, el cual se articula a los principios de la nueva política pública del SINAP.
ANEXO 4.3_SINAP 
20211028 Acta III Comite tecnico parte 1 - 20211112 002 Acta CD Ext SirapO - 20211116 Acta III Comite técnico parte 2 - 20210901 040 Grupo evaluador Sirap - 20210923 AM efectividad Manduqueo 4 - 20210927 041 Capacitacion efectividad - 20211019 20 042 Taller efectividad - 20211026 27 Taller efectividad - 20211105 044 Acta efectividad SIRAPO parte II - 20210901 AM Sidap Meta - 20210929 007 Acta CD Sidap Vichada - 20211006 AM SIMAP Restrepo - 20211021 AM SIDAP Meta GIZ - 20211206 AM SIDAP Casanare - 20211209 AM CT Sidap Vichada</t>
  </si>
  <si>
    <t>GGIS: En el mes de septiembre se avanzó en la sesión PreCONPES y CONPES, donde se surtieron las revisiones y ajustes sobre acciones puntuales, logrando así la aprobación y publicación del documento CONPES 4050 de 2021 el día 27 de septiembre. Adicionalmente, se avanzó en el análisis y definición del presupuesto para el 2022 requerido desde Parques Nacionales, para la implementación de las acciones definidas en el PAS de la Política SINAP recién aprobada mediante CONPES. Dos de las acciones relacionadas en el PAS denominadas: 2.4 Desarrollar procesos de divulgación y formación a la sociedad en general sobre las contribuciones de la naturaleza, en especial de las estrategias de conservación in situ y la conectividad, al bienestar de la personas, con el fin de aportar a la apropiación social del patrimonio natural del país; y 3.9 Implementar una metodología de evaluación de la efectividad  del manejo en las Áreas Protegidas de carácter público y analizar sus resultados, han tenido avances y se han realizado reuniones con el DNP para el correcto desarrollo de los hitos planteados para la vigencia 2021.
DTAM: Ni el equipo de la formulación de la Política Pública del SINAP 2020-2030 ni el GGIS, convocaron a espacios de trabajo durante el año. La Política Publica fue emitida en septiembre de 2021, con el respaldo del CONPES 4050/2021. Con lo cual esta acción quedaría cerrada. 
DTAN: Para el periodo de evaluación se hace entrega de  3 carpertas correspondientes a Sistema de Monitoreo, SGR (sistema general de regalias) y las actas.  Al interior de estas podemos encontrar: Listado de asistencia del proceso de socialización de Monitoreo, 5 matrices de los diferentes espacios de SGR y las las actas correspondientes a la formulación del Proyecto (Anexo3/actividad12/SIRAPAN).
DTCA__Para los procesos mencionados se requiere mayor acompañamiento y capacitación en temáticas de conservación y ordenamiento ambiental para los equipos de trabajo de los entes territoriales, de manera que se incida en la toma de decisiones políticas en beneficio de la conservación local
DTOR: En 2022 debe avanzarse en el fortalecimiento de capacidades en torno a la nueva política pública, en articulación con la SGM PNNC quien está definiendo el plan de capacitación y divulgación para el fortalecimiento de capacidades a los subsistemas.</t>
  </si>
  <si>
    <t xml:space="preserve">DTAN: PNN Catatumbo: Avance en el proceso de fortalecimiento del  Ssistema Sostenible para la conversion asociado al Bosque Agroforestal de Cacao
PNN Cocuy: Contratacion de Insumos y puesta en marcha de la Iniciativa 
DTCA__Se concluyó en la necesidad de hacer un llamado a los jóvenes por parte de los mayores, con el fin de que exploren alternativas económicas dife
DTCA__Desarrollar comité técnico y directivo de plan de manejo y reanudar reunión de seguimientorentes y frenen en lo sucesivo la actividad de tala en estos territorios, por cuanto constituye un detrimento al patrimonio cultural y ambiental de la Serranía de la Macuira.
DTCA__Las Autoridades Tradicionales manifestaron estar de acuerdo con suscribir el acuerdo de Yanama. Se definen dos instancias de la Yanama: Instancia 1. Yanama (espacio directivo) - Instancia 2. Outkajaa (espacio operativo).
DTCA__En el espacio de diálogo se acordó una ruta para la rehabilitación y reanudación de agendas de trabajo con la jefatura del área protegida con acompañamiento de la DTCA.
DTOR: DNMI Cinaruco: continuar en la construcción de espacios de dialogo con campesinos que viven al interior del DNMI y los pueblos indígenas.                                                  PNN El Tuparro: para la primera semana del mes de abril de 2022 se acordo iniciar con la preconsulta del Plan de Manejo del área protegida de acuerdo con con la propuesta de la ruta metodológica, en la comunidad de Econay.
</t>
  </si>
  <si>
    <t>SAF En el periodo del cuarto trimestre se recibieron un total de 240 peticiones, de las cuales a 195 ya se les dio trámite y se finalizaron en los tiempos legales y 45 peticiones se encuentran en dentro de los términos legales para su respuesta.
Anexo 1. Matriz-pqrs2021-III Cuatrimestre
OAJ: OAJ. acompañamiento a suscripción de Acuerdos de Conservación: 1. Acta de modificación del anexo técnico del Acuerdo Churumbelos. 2. revision documento acuerdos Manacacías. 3. Observaciones Acuerdos PNN Macarena - BID. 4. Revision ACUERDO RESTAURACION PARQUES- SANTA MARIA. 5. ACUERDO PARA LA CONSERVACIÓN Y RECUPERACIÓN DE ZONAS ESTRATÉGICAS UBICADAS AL INTERIOR DEL SANTUARIO DE FLORA PLANTAS MEDICINALES ORITO INGI ANDE. 6. Revisión ACUERDO DE SISTEMAS SOSTENIBLES PARA LA CONSERVACIÓN  SUSCRITO ENTRE PARQUES NACIONALES NATURALES DE COLOMBIA Y ELISEO DE JESÚS MARTÍNEZ POLO. 7. Revisión Minuta acuerdos PNN Pichachos. 8. Revisión prórrogas Acuerdos 9. Acompañamiento en la Definición de la hoja de ruta para establecer acuerdos comunitarios. 10. Revisión Acuerdos Sumapaz 11. Revisión ajustes insumos acuerdos 2021 PNN Sumapaz 12. Revisión Acuerdos viveros PNN Tinigua  1. Revisión y observaciones a la ADENDA No. 1 DEL ACUERDO DE RESTAURACIÓN ECOLOGICA PARTICIPATIVA SUSCRITO ENTRE PARQUES NACIONALES NATURALES DE COLOMBIA Y NIXON CALDERON CANO 2. ACUERDO DE VOLUNTADES PARA LA CONSERVACION DE LA BIODIVERSIDAD Y EL USO SOSTENIBLE DE LOS RECURSOS NATURALES EN LA PROPUESTA DE LA ZONA CON FUNCION AMORTIGUADORA AL PNN COMPLEJO VOLCÀNICO DOÑA JUANA CASCABEL, EN LA VEREDA EL SILENCIO DEL MUNICIPIO EL TABLON DE GOMEZ, NARIÑO 3. VALORACION PROPUESTA DE AJSUTES Acuerdo de
Conservación SSC- DTAN con Recursos Reactivación
1. Comentarios a Documentos para acuerdos DNMI Cinaruco. 2.Revisión de minuta para la suscripción de acuerdos en el SFF El Corchal 3. Revisión ACUERDO GRAN TIERRA
DTAM: Respuestas oportunas a 24 solicitudes (derecho de petición)
DTAN: Existe una caomunicacion en doble via con las partes interesadas permitiendo resolver de fondo  el tramite de sus peticiones.
DTOR: En atención a la emergencia sanitaria  prorrogada hasta el 28 de febrero, mediante Resolución 1913 de 2021,  se cumple con los establecido en el Decreto 491 de 2020, y se realiza atención virtual a los usuarios.</t>
  </si>
  <si>
    <t>DTAN: No existen compromisos generales para el tramite de PQR, solo los establecido en las comunicaciones remitidas como respuesta a los peticionarios.
DTOR: Responder de manera oportuna las PQRS presentadas por los usuarios</t>
  </si>
  <si>
    <t>DTAM: Durante este periodo se reciben 24 solicitudes relacionadas en su mayoría con verificación de coordenadas en el PNN Alto Fragua. Estas fueron resueltas a los ciudadanos no solo en cumplimiento de términos de respuesta, sino que también en satisfacción de su requerimiento.
A través de Minambiente, se recibe solicitud ralacionada con avance de órdenes judiciales, Medida cautelar Resguardo Indígena Nukak Maku – Comunidad Nukak Maku, Auto Interlocutorio AIR 18-197 de fecha 12 de diciembre
de 2018, a lo cual se da respuesta, acorde al erequerimiento. Anexo matriz gestor documental Orfeo.
DTAN: En al direccion terrritorial Andes Nor orientales se hace seguimiento a las respuestas de los radicados impetrados por medio de correo electronicos a los funcionarios responsables del  tramite y respuesta. Asi mismo  se informa mensualmente al grupo de proceso corporativo ( Nivel central) del tramite de las PQR  en la direccion terrirotial EVIDENCIA: Se adjuntan 6 archivos ,  3. correos electronicos con envio de la informacion al nivel central y  3. archivos excel con las PQR de cada mes de la DTAN que corresponden a los meses de septiembre, octubre y noviembre de 2021.
DTOR: Se recepcionan por los canales de atención un total de  204 PQRS, con corte al  17 de ediciembre de 2021. 
Anexo_Matriz_seguimiento_PQRS</t>
  </si>
  <si>
    <t xml:space="preserve">GCEA: por efecto de la pandemia covid 19 no se han convocado la realización de los talleres  construyendo país.
DTAN: se anexa 2 archivos :PNN Catatumbo:  1-acta COMITE OPERATIVO del Convenio KFW PNN Catatumbo -FEDECACAO. 1. (06 /09/2021) Reunion de ajuste y articulacion de equipos de Trabajo de Fedecacao y el PNN Catatumbo  en el marco del convenio 010 de 2020. INFORME DE GESTION DEL CONVENIO  INFORME del avance Operativo del Convenio- : Carpeta PNN Cocuy:
1. informe final.  2. avance octubre,- 3. Reporte compromisos. 4. TIENE OTROSI,que permitio ampliar la cobertura del proyecto a 20 familias adiciones  ( convcenio que esta vigente  hasa (03/03/2022)
5.  Plan Operativo que indica actividades a realizar hasta el 07-03-2022 y cuyo avance se describio an la columna V, de la presente matriz
DTOR: No se registran avances en el periodo de reporte dado que no se recibió initació a dicho evento. </t>
  </si>
  <si>
    <t xml:space="preserve">GCEA: No recibió solicitud para apoyar esta actividad
DTAN: Para el cuarto cuatrimestre de 2021 no  se han recibido invitaciones para participar en las  ferias acercate.(antes de Servicio al Ciudadano) programadas por el Función Pública 
DTOR: No se registran avances en el periodo de reporte dado que no se recibió initació a dicho evento. </t>
  </si>
  <si>
    <t>DTOR: Para la ruta de Manacacías, se cuenta con el apoyo de TNC
DTPA:Contrataciónde la secretaria tecnica</t>
  </si>
  <si>
    <t>DTOR: Los convenios se manejan directamente desde la SGM PNNC
DTPA: Apoyo del grupo GEF</t>
  </si>
  <si>
    <t>DTPA: WWF-Realizó el apoyo logistico por intereses en conjunto por el recurso mangle del AP</t>
  </si>
  <si>
    <t>DTAM:  Se continua el apoyo en la planeación y coordinación de la ejecución presupuestal del segundo tramo del proyecto Madre Chagra y de igual manera los espacios de intercambio de saberes en medicina tradicional relacionado a la madre chagra, de igual manera se está apoyando en la elaboración de boceto de comidas típicas gastronómicas de cada grupo étnico que está en el proceso de género en la comunidad de Mocagua.
Se realizó el evento de recuperación de la medicina tradicional en el marco del proyecto madre chagra con los cinco grupos étnicos. Se apoya la elaboración de informes para la etapa final del proyecto (2do y 3er tramo). 
Se apoyó e implemó las herramientas metodológicas de planeación, coordinación en la gestión conjunta para articular los planes de trabajo obteniendo los planes de acciones trianual para avanzar en la construcción conjunta del régimen especial de manejo entre ambas autoridades.
El 12 de noviembre se participa en el espacio de FICAMAZONIA, con la Ponencia "Parque Nacional Natural Alto Fragua Indi Wasi 
se realizó la propuesta gráfica para el en este espacio se presentaron una serie de productos construidos con la línea de EA (infogramas, videos, fotografías).
Se participó con una conferencia de 45 minutos para hablar sobre los Acuerdos Políticos de Voluntades como una estrategia para la conservación de la biodiversidad y la diversidad del PNN La Paya
Se capacitó a cerca de 200 infantes de marina sobre los procesos ambientales, el SINAP, y generalidades del PNN La Paya
Acciones en la apropiación del plan de manejo con el equipo indígena del AP (Cofán, embera) 
capacitaciones en el manejo de herramientas tecnológicas para la toma de datos y el posicionamiento del AP
recorridos a la ZCFA con colectivos ambientales de Santa Rosa el guamuez y Vda. El Líbano 
 implementación de la ruta de conformación de grupos ecológicos en los sectores San José del Guaviare y Solano 
Proponer la construcción  del hilo conductor " Áreas Protegidas de Colombia". 
Implementación de la ruta de los ECOPARCHES con los dos grupos conformados de San José del Guaviare y Solano
Coordinación y construcción conjunta con el comité de Educación ambiental y cultural y ACT como organización de la sociedad civil aliada a los procesos de educación ambiental y cultural
DTAN: No se  relacionan observaciones o recomendaciones de los grupos de valor.
DTAO: PNN CVDOÑA JUANA C:  a los productores beneficiarios del proyecto de reactivación económica, se les realizaron entrevistas para la realización de un PODCAST, en el departamento de Nariño se realizaron eventos de educación ambiental a la par del grupo Eco parche Guardianes del Páramo, Instituciones Educativas Agropecuaria Miguel Ángel Rangel, Institución Educativa José Antonio Galán, Normal Superior del Mayo  y el equipo de trabajo del PNN CVDJC; programas radiales con su respectivo guion, entrevistas, grabación, edición y puesta en antena, programas que están relacionados con: 1. día de los PNN de Colombia 2. grandes mamíferos y felinos del PNN CVDJC  3. cambio climático 4. educación ambiental, estos programas son transmitidos por 7 emisoras comunitarias, 2 emisoras virtuales y 1 plataforma virtual, también se realizó y envió un videoclip sobre la celebración del día de los parques nacionales naturales de Colombia, se realizó video clip mostrando los diferentes servicios eco sistémicos y píldoras radiales ambientales. 
PNN SELVA DE FLORENCIA: se socializa los avances de los acuerdos de conservación con los habitantes de las veredas La Viña y La Estrella, se inicia la intervención en el mural ubicado en la calle principal del corregimiento de Florencia, conversatorios y taller comunidad en IE Pio XII, publicación en página de Facebook y divulgación en la Página de Facebook del canal local COPAVAPEN TV.
PNN LAS ORQUIDEAS: Diseñó la metodología para el taller sobre plantas medicinales, se realizó el primer taller sobre plantas medicinales con los docentes del resguardo Valle de pérdidas, se firmó el convenio F 002 de 2021, por tiempo de ejecución se priorizaron los indicadores de cultura, instancia de coordinación y documento REM, por tanto, los avances   de este acuerdo quedarían para el año 2022. Se diseño la metodología   para realizar los talleres sobre restauración ecológica participativa, se espera que las comunidades avancen en la búsqueda de semillas para implementar en el primer semestre 2022 el semillero de especies de interés para las comunidades en el marco del proceso REM, se realizaron reuniones con el cabildo mayor del resguardo Chaquenodá y el cabildo mayor de Urrao, también se realizó el diseño de la metodología para el taller sobre plantas medicinales. 
En el marco de proyectos de inversión las áreas PNN CVDoña Juana C, PNN Selva de Florencia , PNN Las Orquideas , PNN Los Nevados  sé realizaron capacitaciones y eventos de educación ambiental. 
DTPA: Al no contar con acciones directas de educación y comunicaciones, se reportan las acciones ejecutadas desde EEM  con enfoque transversal a la acción:
PNN KATIOS: 
-Apoyar el festival del Bocachico y pescador para crear conciencia sobre la conservación de  los recursos pesqueros desde enfoque de educación y comunicación.
-Divulgación de la importancia del PNN Los Katíos como Patrimonio  Mundial Natural reconocida por la UNESCO.
DNMI CABO MANGLARES:
Implementar las acciones contempladas en el plan de acción anual de educación ambiental y comunicación comunitaria. 
Evidencias:
PNN KATIOS
-Memoria Apoyo Fiesta del Pescador 
-Memoria apoyo Festival del Bocachico 
DNMI CABO MANGLARES
-Matriz plan educación ambiental</t>
  </si>
  <si>
    <t>GCEA: Se realizaron jornadas de capacitación a ecoparches y guardaparques en las diferentes áreas protegidas sobre redacción de mensajes, fotografía, video y radio. (Anexo 1)
También se reportan acciones de Educación que  aportan a la participación, dado que fueron espacios con comunidad educativa donde se presentaron contenidos relacionados con la conservación de las áreas protegidas y las posibilidades de apoyo que tiene la ciudadanía para participar y aportar en los procesos de cuidado. 
El total es de 68 personas que participaron en charlas.y se realizó una entrevista desde InSitu radio para el programa mañanas verdes, dirigido a jóvenes de pasto, Nariño, en el marco de la celebración de los parques Nacionales. 
(Anexo 2)
DTAM: Fortalecimiento de genero con la instancia de gobierno propio Secretaria de la mujer Mocagua_Madre chagra
Relacionamiento con las autoridades de los cabildos indígenas de Mocagua y San Martín.
Se apoyó en la elaboración de los formatos para la legalización propia de los emprendimientos de ecoturismo y artesanías de acuerdo a lo consignado en la guía administrativa de la SE.
Se apoyó el proceso de coordinación de la socialización y pre-consulta del PM con las autoridades del resguardo de TICOYA, obteniendo un plan de trabajo para la implementación.
 Fortalecimiento a emprendimientos económicos "Artesanías WARMI AWADURKUNA", mujeres tejedoras del Resguardo INGA de Yurayaco"
comité directivo llevado a cabo en el municipio de Leguizamo entre las autoridades de los cuatro pueblos indígenas y el director territorial.
Festival de cine de la Amazonía FICAMAZONIA
procesos de formación, con autoridades militares, 
Avances en el proceso de consulta previa con los ajustes y proyección del convenio a firmar entre PNN y el Resguardo Santa Rosa del Guamuez
Capacitación a actores comunitarios indígenas y campesinos de la ZCFA
apropiación del SF como territorio ancestral, 
dos sesiones de formación en Fotografía
Taller de actualización del Proyecto Piloto PRAE Caquetá
taller de formación en radio comunitaria y se realizaron dos jornadas de revisión de los contenidos
Fortalecimiento de los procesos de educación ambiental y cultural con el resguardo Curare Los Ingleses
DTAN: La partipacion  ha permitido intervenir los procesos educativos con los actores objetivos  relacionados en cada informe se  adjunta en el drive las  evidencias del poroceso.
DTAO: Se lograron generar espacios de educación ambiental como capacitaciones y talleres
DTCA__AP 1 SFF El Corchal: Orientar sobre Generalidades sobre Ecosistema del Corcho como Voc de Filtro grueso en el SFF el Corchal "El Mono Hernández"  con  la Secretaría de Educacion del Municipio de Arjona y la Institución Educativa del sector
DTCA__AP 2 SFF El Corchal: Orientar sobre las generalidades de Parques Nacionales y del Santuario de fauna y Flora el Corchal "El Mono Hernández" 
DTCA__AP 3 SFF El Corchal: Orientar sobre las competencias como entidad, misión y visión, categoría de las Áreas Protegidas y las declaradas en el Departamento de Bolívar; los ecosistemas que se protegen y las especies de fauna asociadas a sus ecosistemas; y Implementación de la Estrategia de Comunicación y Educación para la conservación con la comunidad afrocolombiana del corregimiento de Puerto Badel - Municipio de Arjona
DTCA__AP 4 DTCA: Orientar sobre las generalidades sobre PNNC, servicios ecosistémicos y ecosistemas estratégicos;  Estrategia de Comunicación y Educación para la Conservación de PNNC y los mecanismos de acción  para su implementación con los docentes y estudiantes del programa Colegios Amigos del Turismo, CAT.
DTCA__AP 5 DTCA: Dar a conocer la Estrategia de Ecoturismo como estrategia para la conservación de las APs como alternativa para disminución de las presiones en las APs y la Estrategia de Comunicación y Educación para la Conservación de las APs a los docentes y directivos de Instituciones Educativas de la ciudad de Santa Marta y municipios del Departamento del Magdalena (algunos ubicados en zona de influencia de las APs de la DTCA) 
DTCA__AP 6 DTCA: Socializar las acciones y la implementación de la Estrategia de Comunicación y Educación para la Conservación de PNNC con los docentes y directivos de la IED Zalemakú Sertuga -zona de influencia del PNN SNSM
DTCA__AP 7 PNN Tayrona: Fortalecer los conocimientos sobre conservación de ecosistemas marinos, tocando temas como los servicios ecosistémicos que brindan los ecosistemas marinos, tortugas marinas y especie invasora pez león-estrategia de captura y consumo con los prestadores de servicios de la zona de influencia del AP
DTCA__AP 8 PNN Tayrona: Sensibilizar sobre la reglamentación de ingreso y experiencia de visita a las APs con los profesionales de turismo que prestan servicios en el AP
AP 9 SFF CGSM: Sensibilizar a los pescadores sobre  la labor misional de la Entidad y sobre la importancia de la conservación del  AP: Santuario de Flora y Fauna Ciénaga Grande de Santa Marta
DTCA__AP 10 PNN Old Providence: Orientar sobre proyecto de restuaración de manglar a los niños de la Casa Lúdica y grupos juveniles de raizales y residentes de las Islas de Providencia y Santa Catalina
DTCA__AP 11 SF APP: Sensibilizar para mitigar las presiones que afectan a los objetos de conservación (tortuga caná) del Santuario de Fauna Acandí, Playón y Playona en Acandi - Choco con las comunidades y estudiantes del Colegio Agropecuario Diego Luis Córdoba; orientar sobre las generalidades del AP en el CDI fundación FUCOZAN; y  sensibilizar al Consejo Cocomasur en manejo de residuo sólidos como mecanismo de disminución de las presiones en el ecoturismo y educación ambiental.  
DTCA__AP 12 PNN CRSB: Sensibilizar sobre los objetos de conservación, Especies Amenazadas, Conocimiento y Prácticas Tradicionales y Ancestrales San Bernardo, Turismo en Parques Nacionales POE y su importancia y Normativa del PNN CRSB con grupos no comunitarios del sector San Bernardo y personal del hotel Punta Faro; una capacitación sobre generalidades, normativa de PNNC y Plan de Ordenamiento Ecoturístico a miembros de la Policia Nacional de la MECAR adscritos a ambientales y turismo.
DTCA__AP 13PNN CRSB: Sensibilizar para disminuir presiones en el AP sobre temas como las generalidades del AP con el personal del Hotel Luxury - sector Nuestra Señora del Rosario,  los prestadores de servicios  no comunitarios y los trabajadores del Hotel Isla Bela, Bendita Beach y Punta Faro.
DTCA__AP 14 PNN CRSB Realizar las orientaciones sobre  generalidades del PNN CRSB con el personal del Hotel Punta Norte – Tintipán y sobre los VOC, especies amenazadas, conocimiento y prácticas tradicionales y ancestrales de San Bernardo, turismo en Parques Nacionales POE y su importancia, normativa del AP, generalidades del área protegida a los no comunitarios del sector San Bernardo, Hotel Punta Faro. 
DTCA__AP 15 PNN Macuira: Fortalecer la gobernanza y educación ambiental, para minimizar los efectos de la tala selectiva en el PNN de Macuira, en una reunión comunitaria efectuada en el territorio Waleruwo’u del sector Kajashiwo’u, donde estuvieron 54 miembros de la comunidad, la cual tuvo como propósito primordial, tratar el tema relacionado con actividades de extracción de madera con fines de comercialización que se vienen presentando en la zona y buscar estrategias para unas soluciones concertadas en el marco de los principios del REM.
DTCA__AP 16 PNN Paramillo: Sensibilizar sobre las acciones de  protección del oso de anteojos a las comunidades en general de la zona urbana y rutal del municipio de Peque, Antioquia.
DTOR: Construyendo visiones de territorio con la comunidad:
Comunidad Indígena Caño Lapa, Acercamiento con la comunidad Sensibilización sobre el uso de los recursos, definición de talleres de educación ambiental con la comunidad sobre el territorio y el uso de los recursos - Comunidad Indígena Korime Acercamiento con la comunidad Socialización y acuerdo de participación acuerdo fortalecimiento actividad soberanía alimentaria WCSPNN Tuparro Interés en participación actividad intercambio de semillas.Comunidad Indígena Laguna Santa María Articulación
Interinstitucional para el desarrollo de propuesta de trabajo con comunidades indígenas WCS-PNN Tuparro socialización de procesos del A. Taller de educación ambiental “implementación de módulo de educación ambiental: fauna silvestre” a los estudiantes de la institución educativa nuestra señora de la macarena.  Anexo 2_edu_amb.
DTPA: PNN KATIOS:
-Elaboró de un proyecto de acuerdo que buscó la institucionalizacion del festival del pescador que fue aceptado en el consejo del municipio de Unguia 
-Se logro a través del Programa de Global Conservation la doncación de los equipos para la implementaci'on del SMART de PVC, y fortlecer el manejo del área protegida como Patrimonio Mundial 
DNMI CABO MANGLARES:
Se realizó la celebración del mes de los océanos, día internacional del árbol, Capacitación sobre el avistamiento responsable de ballenas.</t>
  </si>
  <si>
    <t>GPM: Concertación de términos de referencia con secretarias técnicas de los paros de Altamira y Villavicencio para la contratación de equipos técnicos de la delegación campesina en el marco del cumplimiento de los compromisos establecidos en el marco de dichos Acuerdos y en relación con las áreas protegidas de los departamentos de Caquetá, Meta y Guaviare. Contratación que se realizará con recursos de impuesto al carbono, de la Subcuenta ADS que administra el Fondo Colombia en Paz para la vigencia del año 2022.
DTCA__Acuerdos de voluntades con las familias que actualmente colindan o están dentro de las áreas de especial interés ambiental bajo la administración de Parques Nacionales Naturales de Colombia
DTPA: PNN FARALLONES: 
-Se participó en Cinco reuniones con el equipo PNIS con el objetivo de definir acciones para las intervenciones a desarrollar en el marco de los proyectos de sustitución de cultivos de uso ilícito en el municipio de Dagua, al interior del PNN Farallones de Cali. 
-Se participó en dos reuniones entre los tres (3) niveles de la entidad, con el objetivo de revisar la situación de los prestadores de servicios asociados al ecoturismo, en especial lo que prestan servicios donde se ve involucrada la propiedad. 
-Se llevaron a cabo cuatro jornadas de socialización de los lineamientos para la Planificación y Ordenamiento de Actividades Ecoturísticas para el PNN Farallones de Cali, con emprendimientos que prestan Servicios Asociados al Ecoturismo y líderes comunitarios de la mesa UOT que incluyeron un ejercicio modelo de caracterización de un atractivo y un tramo para determinar Capacidad de Carga Turística INGRESO DE VISITANTES En el periodo comprendido entre el 1 de enero y el 30 de noviembre de 2021, se registraron 14.924 visitantes distribuidos de la siguiente manera: Topacio – Pico Loro: 2.373 Visitantes. Pato – Burbujas: 7.
EVIDENCIAS: ACTIVIDAD 8.
-2021-10-14 - Reunión proyectos sostenibles con delegados UOT
-2021-10-22 - Coordinación de actividades con comunidad pueblo nuevo alto
-2021-10-25 - Firma de acuerdos REP 2021 - Cali
-2021-10-25 - Firma de acuerdos REP 2021 - villacarmelo
-2021-10-28 - Proyectos ecoturismo
-2021-10-19 Institución educativa
-2021-09-03 Jornada IEC Pance
-11-23-2021 10.48.pdf
-11-23-2021 10.51.pdf</t>
  </si>
  <si>
    <t>DTCA__En el Parque Nacional Natural Paramillo se realizaron tres espacios con comunidades campensinas, los cuales se distribuyeron de la sigueinte manera entre el 22 y 23 de septiembre, se realizó en la vereda El Diamante y en la vereda Tolová una escuela de ECA con beneficiarios del proyecto KFW-Cacao de ese sector, en esta se capacitó en podas, elaboración de abonos orgánicos y técnicas de aplicación a los cultivos, en estas dos ECA participaron 42 personas, los compromisos hechos en esta sesión fueron principalmente en seguir sembrando las plántulas de cacao y reclamar los insumos y herramientas para trabajar en el cultivo. 
Los días 17, 18 de noviembre y 7 de diciembre, se realizaron los comités de veeduría en cada sector, en el cual participaron alrededor de 133 personas, se logró la socialización de la parte técnica y financiera del proyecto.
Los días 6, 9 y 10 de diciembre, se realizaron 4 escuelas ECA, donde participaron 134 personas, y se capacitaron en enjertación y se mostró los procesos de elaboración de abonos, en estas sesiones se quedaron con los siguientes compromisos: Realizar prácticas de enjertación para tomar experiencia en el tema, realizar la elaboración de compost para obtención de abono orgánico, realizar prácticas de reconocimiento de material para no olvidar lo aprendido y mantener bien nutrido el cultivo. Evidencias: carpeta Actividad 5 PNN PARAMILLO - KFW
DTCA__En el SFF Los Colorados se realizo el 1 taller participativo para el diseño de experiencia de visita con las comunidades de la vereda de Raiceros zona de influencia directa de Área Protegida, en dicho taller se desarrollo los dias 22, 23, y 24 de septiembre de 2021, el taller esta en el marco de fortalecimiento del ecoturismo en el proyecto de conectividades socioecosistemicas junto con la Fudación Herencia Ambiental (EG_14_. informe DEV SFF Los Colorados y Vereda Raiceros).
En el SFF Los Colorados se realizo el 2 taller de diseño de experiencia de visita con las comunidades de la vereda de Raiceros zona de influencia directa de Área Protegida, en dicho taller se desarrollo los dias 24 y 25 de noviembre de 2021, el taller esta en el marco de fortalecimiento del ecoturismo en el proyecto de conectividades socioecosistemicas junto con la Fudación Herencia Ambiental (EG_08_Taller DEV Raiceros)
ver carpeta Actividad 5+ carpeta SFF Los Colorados
DTCA__PNN SNSM 
29 SEPTIEMBRE DEL 2021 Comunidad: Comunidad Don Diego. Verificación del NC avances proyecto REP en el PNN SNSM, procesos de propagación en vivero y acuerdo comunitario. 12 OCTUBRE DEL 2021 Comunidad en general – sector La Lengüeta Jornada de sembraton e intercambio de saberes sector La Lengüeta del PNN SNSM. 11 NOVIMBRE DEL 2021 Comunidad Don Diego Visita de verificación de avances del proyecto de Reactivación Económica PNN SNSM y Coord. Tec. DTCA. 18 NOVIEMBRE DEL 2021 Comunidad Arahuaca Katanzama- sector La Lengüeta. Socialización convenio de asociación No PC-DTCA-CA-012-2021.  Comunidad de Don Diego Jornada de sensibilización y recolección de residuos sólidos- Predio Los Acantilados. sector La Lengüeta. 19 NOVIEMBRE DEL 2021 Comunidad kogui Munkuawinaka – Aracataca- Magdalena Socialización convenio de asociación No PC-DTCA-CA-012-2021. 20 NOVIEMBRE del 2021: Comunidad Kogui Socialización convenio de asociación No PC-DTCA-CA-012-2021. 14 DICIEMBRE DEL 2021 Comunidades indígenas y campesinas del sector de La Lengüeta del PNNSNSM Jornada de sensibilización y recolección de residuos solidos
Ver carpeta Actividad 5 carpeta Reactivacion PNN SNSM
DTCA__VIPIS 22 OCTUBRE 2021 VIPIS Los Cocos, socialización de los detalles del proyecto a las organizaciones comunitarias; 18 NOVIEMBRE 2021 Caño Clarin Km4 Encuentro de concertacion para el logro de los acuerdos (mapeo de actores sociales e institucionales (diagrama de Ishikawa); 24 NOVIEMBRE 2021 Lagos de Valencia-Palermo Sociograma Arbol de sueños encuentro de concertacion para el acuerdo de conservacion; 06 DICIEMBRE 2021 VIPIS Los Cocos Caño Clarin Nuevo Recorrido de socializacion sobre el acuerdo de conservación.
evidencias Ver carpeta Actividad 5 carpeta Reactivacion VIPIS
DTCA__ UNIÓN EUROPEA PNN PARAMILLO -DLS
Como resultado del proceso de implementación del programa DLS se cuenta con 54 Acuerdos de Sistemas Sostenibles para La Conservación suscrito con campesnos del as veredes la oscurana, alto tay y kilometro 13 del municipio de Tuierralta (zona con función amortiguadora del AP)
1. En el marco del programa DLS –UE, en este cuatrimestre se realizó la primera reunión el día 21 de septiembre con beneficiarios de la vereda La Oscurana, con el objetivo de revisar y aclarar inquietudes con respecto a la firma de los acuerdos. Resultado: Participaron 17 personas, se logra aclarar todos los malos entendidos por parte de la asociación de campesinos del Sur de Córdoba. Compromiso: Se realizará la gestión con ART, ANT y PNIS, para que se socialice la convocatoria 007 y 009 a las 3 veredas La Oscurana, Alto Tay y Kilómetro 13, se realizará una reunión con los beneficiarios del programa DLS, con el fin de concertar y revisar las minutas y anexos técnicos de cada beneficiario
2. los días 5 y 6 de octubre se realizó 3 jornadas con beneficiarios DLS de las veredas La Oscurana, Alto Tay y Kilómetro 13, con el fin de concertar y revisar las minutas y anexos técnicos antes de la firma de los acuerdos. Resultado: En las tres jornadas tuvimos la participación de 63 personas, en esta se pudo analizar, debatir y ajustar las minutas y los anexos técnicos de cada beneficiario. Compromiso: informar a cada presidente de las veredas el día y la hora de la firma de los acuerdos. 
3. el día 22 de octubre se realizó en el municipio de Tierralta la firma de 54 acuerdos DLS-UE con campesinos beneficiarios de las veredas La Oscurana, Alto Tay y Kilómetro 13. Resultado: En este importante de evento se tuvo la participación de 82 personas, se contó con la asistencia de la Dra. Luz Elvira Angarita, Directora Territorial Caribe de PNNC, delegados de la alcaldía de Tierralta, funcionarios de la Agencia de Renovación del Territorio ART, personería municipal, Empresa URRA.SA, fundación Ecodelca, de igual manera, asistió el equipo operativo y técnico del PNN Paramillo. Compromiso: Indagar que familia de estas tres veredas quiere hacer parte de este proceso y así remplazar al beneficiario que no se presentó a la firma de los acuerdos. 
4. El día 4 de noviembre se realizó jornada de ajuste del plan de inversión a los beneficiarios DLS 2021. Resultado: Participaron 25 personas y se ajustó el plan de inversión de 20 beneficiarios, los cuales había salido favorecidos en proyecto de saneamiento básico con la alcaldía 
5. se realizó el día 12 de noviembre el último comité de veeduría del año, de los acuerdos suscritos con beneficiarios de las veredas Diamante y Tolová en el año 2018.Resultado: Se tuvo una participación de 21 personas con los delegados y algunos beneficiarios del programa, donde se tocaron temas de inconformidades e incumplimiento 
6. los días 12 al 14 de noviembre, se realizó seguimiento a los acuerdos firmados en el año 2019 con las veredas La Cristalina, Bocas de la Cristalina y Santa Lucia.Resultado: En esta comisión se atendieron alrededor de 14 personas en lo correspondiente a seguimiento a las obras de captación, mejoramiento de vivienda 
VER EVIDENCIAS CARPETA ACTIVIDAD 5- CARPETA PNN PARAMILLO-DLS
DTOR: En el mes de octubre se realizó  una salida de campo en la cual una de las actividades realizadas, se realizó con  un grupo  emprendimiento de mujeres de la vereda Curía Bajo en el municipio de San Juan de Arama, denominado “sabores del llano”  con quienes se desarrollo una actividad orientada con el ordenamiento ambiental de la vereda relcionada con género y producción; adicional a ello se realizó unrecorrido por la finca donde se desarrolló el taller para que mediante observación directa manejar algunas nociones de planificación Anexo 3_UOT.
DTPA: PNN FARALLONES:
-firma de Acuerdos REP Cali y Villa carmelo</t>
  </si>
  <si>
    <t>DTOR: Se consolidaron en el informe de gestión del SIRAP, al cual se puede acceder: https://drive.google.com/drive/folders/1O0Yaw78RmEx3ZBBEPqxMb5KwGDu0BhrL?usp=sharing
DTPA:
-En el segundo semestre, con el equipo técnico de la DTPA, el grupo SINAP y con el acompañamiento de BIOFIN se avanzó en la definición de productos, línea base, metas y actividades del proyecto propuesta que fue puesta a consideración de los demás miembros del SIRAP Pacífico para la respectiva retroalimentación.
-Por parte de la SGMAP en el marco del comité técnico del SIRAP Pacífico realizado en el mes de octubre socializo el contexto general de la PNOEC, sus áreas temáticas, estrategia asociada al SAMP, objetivo líneas estratégicas, líneas de acción, actividades y responsables asociadas, resaltando dentro de los cuales se resaltan aquellas que están en cabeza del MADS y de PNNC como coordinador del SINAP quien apoya en la consolidación de información nacional con base en la información aportada por las entidades que conforman el SIRAP con competencia en el ámbito marino
Evidencias:
-Acta 35 SIRAP PA 29OCT2021
-Acta 37 SIRAP PA 29OCT2021
-AREA DEL SPNN -POTD CAUCA</t>
  </si>
  <si>
    <t>GGIS: Se continúan desarrollando diferentes espacios de participación con los actores estratégicos de los SIRAPs y sus subsistemas temáticos, para dar cumplimiento a las acciones previstas en estas instancias que fortalecen la gestión del SIRAP y aportan a la consolidación del SINAP desde cada región.
DTAN: Presentación de informes a la dirección de Parques Naturales de Colombia . 
DTOR: Se desarrollaron para el periodo dos (2) comités técnicos y un (1)  comité directivo a partir de los cuales se realizó seguimiento al POA SIRAP 2021 para la generación del informe de gestión anual.
En el mes de septiembre se realizó el II ciclo de conversatorios de "Tardes de manduqueo con el SIRAP Orinoquia"  a través de la plataforma FACEBOOK LIVE del SIRAP ORINOQUIA, en los cuales se socializaron iniciativas que se implementan en la región: 
o	Primer conversatorio: La Miel de la Biodiversidad – ABC -  https://fb.watch/8cL25DENIO/
o	Segundo conversatorio: Alianza Sabana – Asociación Calidris Bird Life Internacional -  https://fb.watch/8cL3ZQViOw/
o	Tercer conversatorio: Proyecto Biocarbono Orinoquia -  https://fb.watch/8cL5AKd-fp/
o	Cuarto conversatorio: Análisis de la efectividad del manejo a nivel del sistema de áreas protegidas – Proyecto GEF/SINAP -  https://fb.watch/8cKrnfWoZv/
o	Quinto conversatorio: Las Reservas Naturales de la Sociedad Civil y su papel en la consolidación del SINAP – WWF Colombia -  https://fb.watch/8m_mLsajC7/.
El 22 de noviembre se realizó el III Encuentro BiodiverSirap Orinoquia a través de la plataforma FACEBOOK LIVE del SIRAP ORINOQUIA, conversatorio en el que se contó con la participación de WWF Colombia, WCS, FOB, RESNATUR, Asociación Calidris y la Fundación Cunaguaro al cual se puede acceder a través del link: https://web.facebook.com/SirapOrinoquia/videos/268759095226264/
ANEXOS 4.1_SINAP.
20211028 Acta III Comite tecnico parte 1 - 20211112 002 Acta CD Ext SirapO - 20211116 Acta III Comite técnico parte 2.
DTPA: se logró avanzar de manera virtual y presencial en acciones importantes para el subsistema como la aprobación e implementación de las acciones definidas en el el POA 2021 del proyecto GEF, la contratación de la secretaría técnica, el proceso de formulación del proyecto a presentar al SGR así como la firma memorando de entendimiento
-El proceso de actualización del plan de Acción SIRAP PACÍFICO y su consecuente armonización con
los subsistemas se encuentra suspendido, debido a que la política SINAP CONPES 4050 fue aprobada
en el mes de septiembre y se está a la espera de retomar el ejercicio bajo los lineamientos del Grupo
SINAP y acompañamiento de BIOFIN</t>
  </si>
  <si>
    <t xml:space="preserve">DTAN: Se vienen avanzando en procesos de declaratoria tanto en el Bosque Seco Tropical en nodo de nororiental, en el cañon del Chicamoca principalmente en el área de umpalá bajo la jurisdicción de CDMB y en el proceso de Bosques Secos del Chicamocha, jurisdicción CAS
DTCA__Con el fin de avanzar en la retroalimentación de la propuesta de ampliación del PNN SNSM con los pueblos, en el mes de septiembre/2021, se llevó a cabo reunión con la comunidad de Jerwa (Pueblo Bello-Cesar), logrando convocar autoridades y mamos de las zonas de Gun Aruwun, Ikarwa y Besotes, así como acompañamiento del pueblo Kogui y autoridades del pueblo Arhuaco en el sector del Magdalena. Complementariamente en el mes de octubre se desarrolló espacio para analizar posibles ajustes a los objetivos específicos de conservación, documento de metodología de consulta previa, revisión de documento síntesis, especialmente presiones y amenazas, así como las acciones estratégicas de las zonas a ampliar.
Para el proceso de ampliación del SFF Acandí, Playón y Playona, desde los consejos comunitarios COCOMASECO, COCOMANORTE y COCOMASUR durante el trimestre avanzan en sus espacios internos de socializaciones de la ruta de ampliación, en territorios con las comunidades locales (estos espacios son diferenciados de aquellos espacios conjuntos con PNN)
DTOR: Son consolidadas desde el grupo GGIS/NUEVAS AREAS de la SGM
DTPA:
Durante el segundo semestre de 2021 el proyecto GEF Pacífico avanza en la concertación con cada uno de los actores asociados a los mosaicos, ejecutando reuniones con las cinco áreas del sistema de PNNC y las autoridades ambientales regionales. En dichos espacios de trabajo se socializaron los aspectos técnicos asociados a cada uno de los cinco ejes que tiene el proyecto y se abordó el componente metodológico para el cumplimiento de las metas planteadas. Adicional a lo anterior, se estructura el plan de inversiones para las áreas del SPNNC, apoyando el seguimiento al cumplimiento de lo establecido en los planes de manejo y la coherencia con lo
estipulado en el proyecto. Otro de los procesos en los que se avanza es en la consecución de los consentimientos previos libres e informados por parte de las comunidades étnicas que participan. 
-Comités Técnicos. En el II semestre se realizaron tres (3) comités técnicos del SIRAP Pacífico, para un total de cinco (5) comités técnicos realizados en el 2021 
--Tercer comité técnico:  presentar los avances de implementación del proyecto GEF. Pacífico Biocultural: tradición y vida, regionalización y ámbito de gestión SIRAP Pacífico, ampliación PNN Tatama y propuesta Andino Pacífico, socialización resultados proyecto GIZ entre otros temas. 
--Cuarto comité Técnico:  avances del plan de trabajo del Subsistema, avances proyecto Regalías, presentación PNOEC, resultados del proyecto de áreas protegidas y otras medidas de conservación basadas en áreas a nivel de los gobiernos locales.
--Quinto comité técnico: avances del plan de acción del subsistema, avances y resultados del POA 2021 del proyecto GEF Pacífico y POA 2022, definir el plan de trabajo 2022.
-Comités Directivo: conocer los avances del plan de acción del subsistema, avances del proyecto GEF Pacífico y definir el plan de trabajo 2022 de acuerdo a los aportes de recursos de las entidades que hacen parte del SIRAP.
Evidencias:
-Acta 19 de julio 2021
-ACTA 20 DE OCTUBRE 2021
</t>
  </si>
  <si>
    <t>GGIS: En el marco del desarrollo de este indicador, para la vigencia 2021 se reportan los avances consolidados en la implementación de la ruta de declaratoria de nuevas áreas del SINAP para los once (11) procesos en desarrollo (seis procesos de declaratoria y cinco procesos de ampliación de áreas protegidas) por parte de Parques Nacionales Naturales de Colombia en cabeza del Grupo de Gestión e Integración del SINAP.
Se presenta avances  en los proceso Serranía de San Lucas:  a partir del acuerdo entre sector ambiente y desarrollo sostenible y minas y energía (ANM) se prorrogó la resolución 0960 de 2019 a través de la expedición de la Resolución 0708 del 08 de julio del 2021, mediante la cual se amplió por un término de dos años las zonas de protección y desarrollo de los recursos naturales, donde se incluye la Serranía de San Lucas. Se mantiene conversación virtual y telefónica con miembros de las organizaciones sociales de la Serranía con el fin de programar el espacio de mesa que permita retomar la agenda de diálogo asociada al proceso de conservación de la Serranía de San Lucas
Serranía de Manacacias: Se sostuvieron espacios de reunión para concretar las figuras de acuerdo entre PNNC, Patrimonio Natural y Parex resources que permitan la ejecución de recursos provenientes por inversiones ambientales, para el saneamiento predial.
Proceso de declaración ST Cumaribo: Se avanzó en el ejercicio de diálogo social con los Pueblos Indígenas de las Selvas Transicionales de Cumaribo (sector central y asamblea), con el interés común de lograr la protección de una muestra representativa de estos ecosistemas. Donde se acordó el plan de trabajo con los resguardos arrecifal, cumaral/guamuco, flores/sombrero, sapuara – laguna curvina y comunidad: palomas minitas, para avanzar con la implementación de la ruta para este proceso. 
Proceso de ampliación SF Acandí, Playón y Playona: Se sostuvieron espacios de reunión para revisión de información con juntas de gobierno territorial y consejos comunitarios (COMANORTE, COCO SECO Y COCOMASUR). Así como la estructuración técnica y desde los diferentes componentes de la propuesta de ampliación, donde se concertó entre PNC y los consejos comunitarios la propuesta que será llevada a socializar con las comunidades para luego dar paso a la consulta previa hacia el mes de octubre.
Proceso de ampliación PNN SNSM: Se sostuvo segunda reunión para dar claridad a inquietudes sobre usos, trámites, permisos y jurisdicción especial indígena. De igual forma se realizó revisión de la instancia de coordinación del PNN SNM y revisión de información del proceso de ampliación con los delegados del equipo indígena arhuaco del sector cesar. Así mismo se sostuvo reunión con la ANLA para socializar los avances del proceso de ampliación y presentación de las dos intenciones de compensación para promigas y gran tierra, donde se dieron recomendaciones para la correcta compensación.
Proceso de ampliación PNN Tatamá: Se avanza en la consolidación de iniciativa para la consecución de recursos para iniciación de la ruta con la ONG Wildlife Conservation Society - WCS.
Proceso de ampliación PNN Chingaza: Se avanzó en la revisión e identificación de actores para el proceso de ampliación. 
DTAN: Se han consolidados diferentes espacios relacionados a las capacitaciones en el marco de la ruta de declaratoria, actores sociales, se han concertado espacios con las comunidades tanto de umpalá como de Molagavita y San Isidro, con la finalidad de dar a conocer el proceso y practicar encuentas socio-econónomicas 
DTCA__Como resultado del espacio de socialización en Jerwa (Listado de asistencia 11 y 12 sept/2021), por parte del los Pueblos Kogui y Arhuaco se generó consenso para avanzar en el proceso, concibiéndose por las autoridades y manos como una estrategia de cuidado y protección del territorio ancestral en la línea negra. Así mismo se cuenta con documento para el desarrollo de consulta previa y objetivos de conservación para el área a ampliar concertados con los pueblos y la revisión de presiones y amenazas, así como las acciones estratégicas de las zonas a ampliar (Listado asistencia 30 sep 2021  y Listado asistencia 02 nov 2021) en el documento síntesis
Con los consejos comunitarios, el principal resultado es la programación (Programación tentativa SFF APP) para avanzar en el diálogo social para fortalecer los elementos de la propuesta (objetivos específicos de conservación, puntos de encuentro o límites, usos, categoría y nombre) que conlleven al proceso de consulta previa. 
DTOR: Durante el periodo (Sep a Dic), se participó en los siguientes espacios convocados en el marco de la ruta declaratoria de nuevas áreas protegidas:
- Espacio de trabajo con TNC y PNNC para articular acciones de apoyo a la ruta declaratoria de la Serranía de Manacacías.
ANEXO 4.2_SINAP_DECLARA.
20210921 AM TNC Manacacias
DTPA: La vinculación de otros actores territoriales al Subsistema se promoverá en el marco del GEF
PACÍFICO y el proceso de revisión del ámbito de gestión del SIRAP PACÍFICO. Aspectos que
fortalecerán la gestión del subsistema.</t>
  </si>
  <si>
    <t>GPM: Entre septiembre y diciembre de 2021, se desarrollan diferentes espacios de diálogo con las comunidades indígenas en alcance a las instancias de coordinación  que han sido definidas para los instrumentos de planeación y manejo o acuerdos suscritos. Adicional a esto, se aperturaron procesos de consulta previa de plan de manejo y espacios de diálogo según necesidad de las áreas protegidas y voluntad de las comunidasdes relacionadas con ellas. Con base en lo anterior se relacionan los espacios de participación adelantados con comunidades indígenas: 
Espacio de diálogo con las autoridades indígenas del R. Awia Tuparro del PNN El Tuparro para definir ruta que permita avanzar en el proceso de consulta previa de plan de manejo. 
Acercamiento con las autoridades del R, La Esperanza e instituciones garantes en el que se logra concertar diálogo con las comunidades y avance en el proceso de consulta previa, la cual se lleva cabo un mes después aperturando el proceso de consulta previa de  plan de manejo y reactivando el relacionamiento con PNNC despúes de 10 años. 
Diálogo con el gobernador del R, Quillasinga  indígena y el equipo de PNNC para definir ruta de relacionamiento y diálogo, para la coordinación de acciones en el SF Isla La Corota. 
revisión y aprobación de los planes de acción con los pueblos indígenas murui, kichwa, corejuage y siona, en el marco de los acuerdos políticos de voluntades y el desarrollo del comité directivo como instancia definida en  dichos acuerdos. 
Así mismo, como parte de la dinamización de las instancias de coordinación definidas en los acuerdos políticos de voluntades y los instrumentos REM, se desarrollan los comites directivos con las autoridades indígenas respectivas en los PNN Amacayacu, PNN Yaigojé Apaporis, PNN Macuira y PNN Nevado del Huila. 
En cada uno de los espacios de participación adelantados se realizan observaciones desde las comunidades indígenas que pueden ser revisada en detalle en las actas y documentos adjuntos. 
DTAM: Se realizan los comites directivos del PNN La Paya, PNN Yaigojé Apaporis y PNN Amacayacu, donde se evaluan los planes de trabajo con las autoridades indigenas. Se adjuntan las actas de dichas reuniones.Se adjuntas actas de reuniones(ver Anexos) Por otro  lado, se da inicio al proceso de consulta previa del plan de manejo con el resguardo La Esperanza en el PNN Alto Fragua IW y el resguardo TICOYA en el PNN Amacayacu. Adicionalmente, se hace el seguimiento a los acuerdos de la consulta previa del plan de manejo del PNN Alto Fragua IW con la asociación Tandachiridu Ingakuna. Se adjuntas las actas de dichas reuniones(ver Anexos).  Por ultimo se adjuntan, los informes SINERGIA de los meses de Agosto, Septiembre, Octubre y Noviembre,  los cuales dan cuenta de los avances en la gestión en la linea de Estrategias Especiales de Manejo  relacionado al Plan Nacional de Desarrollo(ver Anexos). 
DTAN: PNN Catatumbo: Iniciativa que les permitiar Fortalecer el usos sotenible de la Biodiversidad a partir de Fomento del Bosque Agroforestal de Cacao
PNN Cocuy: Apalancar iniciativas hacia suplir 2 debilidad de las comunidad UWA - Bachira : 1) Seguridad Alimentaria 2) Manejo de Residuos Solidos 
DTOR: DNMI Cinaruco: para el último trimestre del año el DNMI Cinaruco no conto con profesional que liderara la línea de Estrategia Especiales de manejo, lo que impidio el cumplimiento de buena parte de lo acordado.                                    PNN El Tuparro: partiendo de las condicones culturales del pueblo Sikuani con patron de asentamiento seminómada, se hace necesario crear espacios recurrentes de dialogo de los temas en referencia.
DTPA: PNN UTRIA: Reunión del mecanismo de coordinación del REM  para la planeación implementación y acciones de  seguimiento al plan de accion del REM año III
PNN KATIOS:Realización de  reuniones con la instancia de coordinación para la planeación y seguimiento de acciones REM del año V
EVIDENCIAS:
PNN UTRIA
-Acta Comite Coordinador REM 290721
PNN KATIOS
-Acta-EEM-21-Mesa-Isaac Choco Quirós-2021</t>
  </si>
  <si>
    <t xml:space="preserve">DTAM: Acta del comité directivo del PNN Yaigojé Apaporis en el marco del REM con la asociación ACIYA; Actas de los comites directivos del PNN La Paya con las asociaciones ACILAPP, APKAC y ACIPS en el marco de los Acuerdos Politicos de Voluntades; Actas de los comites directivos del PNN Amacayacu con las comunidades de San Martín de Amacayacu y Mocagua en el marco de los Acuerdos Politicos de Compromisos; Acta de apertura consulta plan de manejo con resguardo La Esperanza; Acta de apertura consulta previa del plan de manejo con el resguardo TICOYA y Acta de seguimiento de los acuerdos de consulta previa con la asociación Tandachiridu Ingakuna
DTAN: PNN Catatumbo: Establecimiento de una Alianza entre Resguardo Motilon Bari - FEDECACAO - Parques Nacionales, materilizada en el Palan de Trabajo 003-2021
PNN Cocuy: Procesos de Adquisiscion de Insumos en proceso de Contratacion para suplir la iniciativa de Seguridad Alimentaria y de Manejo de Residuos Solidos 
DTCA__PNN de Macuira: a) 16 de septiembre se desarrolló renión en el territorio Waleruwo'u en presencia de autoridades, lideres y comunidades de los territorios Palaliru y E'irakajaule, corregiduría de Puerto Estrella, Estación de Policía del Corregimiento de Nazareth, con el fin de abordar la situación de manejo de tala selectiva de estos territorios en traslape con el área protegida. Se concluyó en la necesidad de hacer un llamado a los jóvenes por parte de los mayores, con el fin de que exploren alternativas económicas diferentes y frenen en lo sucesivo la actividad de tala en estos territorios, por cuanto constituye un detrimento al patrimonio cultural y ambiental de la Serranía de la Macuira.
DTCA__PNN de Macuira: b) Tres reuniones comunitarias realizadas en los territorios Wotkasainru, M´malaulu e Isijo'u, con el fin de socializar la implementación de infraestructura liviana en la zona ecoturística (miradores, estancias, pasarelas y torres de avistamiento) en el marco del POE y del plan estratégico del REM.
DTCA__PNN de Macuira: Se realizó un ejercicio coordinación entre autoridades en el territorio Washiyen en el sector de Tawaira, esto con el objetivo de atender una situación de manejo relacionada con tala selectiva de al menos cuatro (4) especies maderables. A partir de esto se realizó un diálogo con la autoridad tradicional y se efectuó la inspección ocular en los sitios donde se acusa la problemática.
DTCA__PNN de Macuira: Se desarrolló una reunión comunitaria en el territorio de Akumerapü, que contó con la participación de la lideresa con el fin de abordar aspectos de sana convivencia e instalaciones físicas de la sede operativa de Siapana.
PNN de Macuira: Con el propósito de divulgar las principales actividades, resultados y lecciones aprendidas del Convenio específico No. 003 de 2020, celebrado entre Patrimonio Natural-Fondo para la biodiversidad y áreas protegidas, Parques Nacionales Naturales –DTCA y la Corporación Colombiana de Investigación Agropecuaria – Agrosavia, se llevó a cabo un diálogo con el Señor Numa González Ipuana, Autoridad tradicional del territorio Jalein, con el fin de solicitar su autorización para la toma de fotografías, vídeos y entrevistas a miembros de la comunidad.
PNN de Macuira: Comité directivo del REM – Outkajawa Moluska en los sectores de Siapana y Nazareth (7 y 9 de diciembre)
SFF Los Flamencos: El día 21-09-2021 se realizó Reunión para la formalización del espacio de concertación entre PNNC y las comunidades indígenas Wayuu del Santuario de Flora y de Fauna Los Flamencos - Yanama. En esta reunión se hace una socialización de los antecedentes de la Yanama, la ruta de entendimiento y formalización de la Yanama.
SFF Los Flamencos: Se desarrolló diálogo entre la autoridad tradicional de Laguna Grande - Kalekamana (Cari Cari) y la Dirección Territorial Caribe, espacio solicitado por la comunidad para abordar situaciones de manejo que se presentaron desde el mes de abril y que seguían vigentes al momento de abordarlas.
SFF Los Flamencos: El día 21 de septiembre se realiza reunión entre los 3 Niveles de PNNC con el fin de realizar la revisión de abordaje de reunión con afros y de la propuesta de protocolo de relacionamiento entre PNNC y los Consejos Comunitarios del área de influencia del SFF Los Flamencos.
DTOR: DNMI Cinaruco: se realizaron entrevistas a las abuelas y abuelos de los 5 pueblos vinculados ancestralmente con el territorio del DNMI Cinaruco, para recuperación de la memoria histórica.            PNN El Tuparro: Se realizon encuentros con las autoidades del resguardo Awia Tuparro y otros actores estratégicos para la reactivación del proceso de Consulta Previa del Plan de Manejo del área protegida ANEXO 5_EEM
DTPA: PNN UTRIA:  reunión del comité coodinador donde se trataron los avances del programa DLS, se aclaro tematicas de la contratación de los enlaces, se presento la ejecución de actividades año 2020 y año 2021 y se quedo pendiente definir el monitoreo 2021, se acordo el taller en legislación indigena y realizar una reunión de balance al final del año 2021.
PNN KATIOS: la mesa de concertación Isaac Chocho Quirós (comunidad Indigena de Juin Phubuur);  Resultado de estas mesas fue la revisión de la implementación de los planes de trabajo del 2021, y se lograron proyecciones para el año 2022. </t>
  </si>
  <si>
    <t>GPM: En el marco de las instancias de comanejo existentes en los PNN Corales del Rosario y de San Bernardo y el PNN Uramba Bahía Málaga. Se realizan de septiembre a diciembre 2 espacios de trabaj oen los que se trabajan temas de interes común sobre lso que se debe avanzar: 
PNN Corales del Rosario y San Bernardo: Revisión avances de plan de trabajo 2021. 
PNN Uramba Bahía Málaga: Desarrollo de Mesa Conjunta para revisar implementaciones 2021 y tomar decisiones obre adopción conjunta de plan de manejo. 
DTPA: PNN SANQUIANGA: Planeación y manejo del area en el marco del mecanismo de coordinación equipo mixto (PAA, Acuerdos, Gestión conjunta)
EVIDENCIAS:
-Reunion equipo_mixto planificación espacio subregional 6/12/21</t>
  </si>
  <si>
    <t xml:space="preserve">DTCA: PNN SNSM: Se desarrollo taller de Gestión del Conocimiento entre el equipo técnico de los cuatro pueblos indígenas de la SNSM, el equipo del PNN Tayrona y el PNN SNSM con el objetivo de construir conjuntamente un protocolo de Gestión del Conocimiento que articule las estrategias de pedagogía territorial, monitoreo ambiental y cultural y el ejercicio de la autoridad conjunta, así como para definir una ruta de trabajo para el ajuste de la zonificación del PNN SNSM que se aproxime al ejercicio de ordenamiento ancestral de los cuatro pueblos.
PNN Tayrona: Se desarrolló reunión de consulta previa del Contrato de Prestación de Servicios Ecoturísticos del PNN Tayrona en su etapa de seguimiento de acuerdos el 13 de octubre en el sector de Cañaveral del PNN Tayrona, el cual se constituye en la segunda reunión desarrollada para este proceso durante la presente vigencia.
PNN Tayrona: Reunión entre PNNC, los cuatro pueblos indígenas de la SNSM y los propietarios y ocupantes de la Familia Méndez en el sector de los Naranjos, que se desarrolló el día 5 de noviembre en el sector de Cañaveral, con el objetivo de avanzar en la construcción de una ruta para de diálogo para llegar a acuerdos e implementar las medidas de manejo de que trata la resolución 0391 de 2018, este ejercicio se realizó con apoyo de SGMA, la DTCA y apoyo jurídico de la DTCA.
PNN CRSB: Se desarrolló socialización de los acuerdos de la instancia de comanejo en Ararca con representantes de los colectivos comunitarios orientados a la actividad turística en el Ap.
PNN CRSB: Se desarrolló reunión entre PNNCRSB y el Consejo Comunitario de Playa Blanca, con el objetivo de socializar y concertar el acuerdo 2.3, señalización marina dentro de la sentencia T-021 de 2019.
PNN CRSB: Mesa 1: Se desarrolló entre el 1 al 3 de noviembre, donde los CCCN en sus comunidades deliberaron sobre la identificación de problemáticas sociales y ambientales frente a la actividad turística, llegando a considerar puntos sensibles a nivel social, como ambiental, sobre los efectos negativos del turismo, al igual como la falta de control institucional y comunitario ante su incremento desmedido en la postpandemia.
PNN CRSB: Mesa 3: Mesa de articulación entre PNNCRSB y los CCCN, la cual se desarrolló en Ararca, el 5 de noviembre, para ir identificando las presiones frente a la actividad turística y los sitios prioritarios para desarrollar las propuestas pilotos de los CCCN, los cuales comienzan un trabajo de unificación de criterios y trabajo de repensar las iniciativas de un turismo comunitario con enfoque ambiental y social.
PNN CRSB: Mesa 5: Esta mesa se dividió en dos temas y se organizó en dos espacios el día el 18 de noviembre, en la sede de PNNCRSB, Bocagrande: 1) Reunión entre los CCCN y PNNCRSB para Articulación de la estrategia de comunicación y educación del PNNCRSB con el Plan de Choque de la instancia de comanejo. 2) Reunión de coordinación interinstitucional, para la socialización de las propuestas pilotos de los CCCN frente al Plan de Emergencia y Prevención para la temporada alta de 2021/22.
PNN CRSB: Mesa 6. Reunión interinstitucional desarrollada el 30 de noviembre, en la sede de PNNCRSB, generando el espacio para brindar las respuestas oficiales de las instituciones frente a los requerimientos de los pilotos del CCCN, e ir consolidando estrategias y compromisos en conjunto (CCCN, Entidades y PNN) para enfrentar la emergencia turística de la temporada 2021/2022.
SFF Los Flamencos: El día 22-09-2021 se realizó reunión de diálogo con los Consejos Comunitarios de comunidades negras en la zona de influencia del Santuario de Flora y de Fauna los Flamencos, para la presentación de la ruta de entendimiento/relacionamiento entre las partes (PNNC-Consejos Comunitarios).
DTPA: PNN SANQUIANGA:
-Jornada de socialización de acuerdos de usos y manejo con el equipo del PNNS, en el marco de un proceso de aprestamiento para los compañeros nuevos, que vienen apoyando los recorridos de PVC, pedagogicos y de seguimiento a los acuerdos. 
-Se participó en el aprestamiento para reunión de equipo mixto que se proyecta para el mes de diciembre para revisión de PAA 2021 y proyecciones de trabajo 2022. </t>
  </si>
  <si>
    <t>DTAN:  Se adjuntan los DOCUMENTOS SOPORTES con las COMUNIDADES  del Resguardo MOTILON - Bari  y del Resguado Unido UWA, como evidencias. PNN Catatumbo: 1. 6 actas de acuerdos  colectivos, firmadas con las autoridades indigenas de 6 comunidades  Indígenas para el manejo de cacao  como estrategia de conservación de los bosques en el PNN catatumbo  y como aporte al proceso de paz duradera y con Legalidad  PNN Cocuy:  Adquisiscion de Insumos en proceso de Contratacion para suplir la iniciativa de Seguridad Alimentaria y de Manejo de Residuos Solidos  y concetacion de Acciones
DTPA: Se reitera que el tema de participación social tratada en este item, va direccionada al relacionamiento con grupo etnicos en el marco de derechos; asi mismo es importante mencionar  que la "Meta / Resultado Esperado" no corresponden a la descripción de la actividad.</t>
  </si>
  <si>
    <t>DTAN: No existen comunidades afrodecendientes en la DTAN
DTPA: El comanejo es una estrategia que solo aplica en el PNN Sanquianga; Se reitera que el tema de participación social tratada en este item, va direccionada al relacionamiento con grupo etnicos en el marco de derechos; y de igual forma la "Meta / Resultado Esperado" no corresponden a la descripción de la actividad.</t>
  </si>
  <si>
    <t>PROMEDIO TERCER CUATRIMESTRE</t>
  </si>
  <si>
    <t>No se reportaron avances.</t>
  </si>
  <si>
    <t>Tercer Seguimiento  y verificación del Grupo de  Control Interno Diciembre 31 de 2021</t>
  </si>
  <si>
    <t>No hay consistencia entre el reporte y la evidencia presentada.</t>
  </si>
  <si>
    <t>Los soportes suministrados y la descripción de los mismos en la matriz, están relacionados con la actividad planteada.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</si>
</sst>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
    <numFmt numFmtId="165" formatCode="_-&quot;$&quot;* #,##0_-;\-&quot;$&quot;* #,##0_-;_-&quot;$&quot;* &quot;-&quot;_-;_-@"/>
    <numFmt numFmtId="166" formatCode="d/m/yyyy"/>
    <numFmt numFmtId="167" formatCode="&quot;$&quot;#,##0"/>
  </numFmts>
  <fonts count="27" x14ac:knownFonts="1">
    <font>
      <sz val="11"/>
      <color theme="1"/>
      <name val="Arial"/>
    </font>
    <font>
      <b/>
      <sz val="18"/>
      <color theme="1"/>
      <name val="Arial"/>
    </font>
    <font>
      <b/>
      <sz val="16"/>
      <color theme="0"/>
      <name val="Arial"/>
    </font>
    <font>
      <sz val="11"/>
      <name val="Arial"/>
    </font>
    <font>
      <b/>
      <sz val="20"/>
      <color theme="0"/>
      <name val="Arial"/>
    </font>
    <font>
      <b/>
      <sz val="12"/>
      <color rgb="FF006666"/>
      <name val="Arial"/>
    </font>
    <font>
      <b/>
      <sz val="14"/>
      <color theme="0"/>
      <name val="Arial"/>
    </font>
    <font>
      <b/>
      <sz val="11"/>
      <color theme="0"/>
      <name val="Arial"/>
    </font>
    <font>
      <b/>
      <sz val="10"/>
      <color rgb="FF006666"/>
      <name val="Arial"/>
    </font>
    <font>
      <sz val="12"/>
      <color theme="1"/>
      <name val="Arial"/>
    </font>
    <font>
      <b/>
      <sz val="11"/>
      <color theme="1"/>
      <name val="Arial"/>
    </font>
    <font>
      <b/>
      <sz val="12"/>
      <color theme="0"/>
      <name val="Arial"/>
    </font>
    <font>
      <sz val="11"/>
      <color theme="0"/>
      <name val="Arial"/>
    </font>
    <font>
      <b/>
      <i/>
      <sz val="18"/>
      <color theme="0"/>
      <name val="Arial"/>
    </font>
    <font>
      <b/>
      <i/>
      <sz val="18"/>
      <color rgb="FFFFFFFF"/>
      <name val="Arial"/>
    </font>
    <font>
      <b/>
      <sz val="10"/>
      <color theme="0"/>
      <name val="Arial"/>
    </font>
    <font>
      <sz val="11"/>
      <color theme="1"/>
      <name val="Calibri"/>
    </font>
    <font>
      <b/>
      <i/>
      <sz val="12"/>
      <color rgb="FF0000CC"/>
      <name val="Arial Black"/>
    </font>
    <font>
      <sz val="14"/>
      <color rgb="FF0000CC"/>
      <name val="Arial Black"/>
    </font>
    <font>
      <sz val="12"/>
      <color rgb="FFFF0000"/>
      <name val="Arial"/>
    </font>
    <font>
      <b/>
      <i/>
      <u/>
      <sz val="10"/>
      <color theme="0"/>
      <name val="Arial"/>
    </font>
    <font>
      <strike/>
      <sz val="11"/>
      <color theme="1"/>
      <name val="Arial"/>
    </font>
    <font>
      <b/>
      <i/>
      <sz val="11"/>
      <color theme="1"/>
      <name val="Calibri"/>
    </font>
    <font>
      <i/>
      <sz val="11"/>
      <color theme="1"/>
      <name val="Arial"/>
    </font>
    <font>
      <sz val="11"/>
      <color theme="1"/>
      <name val="Calibri"/>
      <family val="2"/>
    </font>
    <font>
      <sz val="12"/>
      <name val="Arial"/>
      <family val="2"/>
    </font>
    <font>
      <sz val="12"/>
      <color theme="0"/>
      <name val="Arial"/>
      <family val="2"/>
    </font>
  </fonts>
  <fills count="15">
    <fill>
      <patternFill patternType="none"/>
    </fill>
    <fill>
      <patternFill patternType="gray125"/>
    </fill>
    <fill>
      <patternFill patternType="solid">
        <fgColor rgb="FF006666"/>
        <bgColor rgb="FF006666"/>
      </patternFill>
    </fill>
    <fill>
      <patternFill patternType="solid">
        <fgColor rgb="FFFFFF00"/>
        <bgColor rgb="FFFFFF00"/>
      </patternFill>
    </fill>
    <fill>
      <patternFill patternType="solid">
        <fgColor theme="0"/>
        <bgColor theme="0"/>
      </patternFill>
    </fill>
    <fill>
      <patternFill patternType="solid">
        <fgColor rgb="FF7F7F7F"/>
        <bgColor rgb="FF7F7F7F"/>
      </patternFill>
    </fill>
    <fill>
      <patternFill patternType="solid">
        <fgColor rgb="FFADB9CA"/>
        <bgColor rgb="FFADB9CA"/>
      </patternFill>
    </fill>
    <fill>
      <patternFill patternType="solid">
        <fgColor rgb="FFA8D08D"/>
        <bgColor rgb="FFA8D08D"/>
      </patternFill>
    </fill>
    <fill>
      <patternFill patternType="solid">
        <fgColor rgb="FFF7CAAC"/>
        <bgColor rgb="FFF7CAAC"/>
      </patternFill>
    </fill>
    <fill>
      <patternFill patternType="solid">
        <fgColor rgb="FFBDD6EE"/>
        <bgColor rgb="FFBDD6EE"/>
      </patternFill>
    </fill>
    <fill>
      <patternFill patternType="solid">
        <fgColor rgb="FF548135"/>
        <bgColor rgb="FF548135"/>
      </patternFill>
    </fill>
    <fill>
      <patternFill patternType="solid">
        <fgColor rgb="FF2F5496"/>
        <bgColor rgb="FF2F5496"/>
      </patternFill>
    </fill>
    <fill>
      <patternFill patternType="solid">
        <fgColor rgb="FFF2F2F2"/>
        <bgColor rgb="FFF2F2F2"/>
      </patternFill>
    </fill>
    <fill>
      <patternFill patternType="solid">
        <fgColor theme="8" tint="-0.249977111117893"/>
        <bgColor rgb="FF2F5496"/>
      </patternFill>
    </fill>
    <fill>
      <patternFill patternType="solid">
        <fgColor theme="8" tint="-0.249977111117893"/>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medium">
        <color rgb="FF000000"/>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44">
    <xf numFmtId="0" fontId="0" fillId="0" borderId="0" xfId="0" applyFont="1" applyAlignment="1"/>
    <xf numFmtId="0" fontId="0" fillId="0" borderId="0" xfId="0" applyFont="1"/>
    <xf numFmtId="0" fontId="1" fillId="0" borderId="1"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xf>
    <xf numFmtId="0" fontId="4"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Border="1" applyAlignment="1">
      <alignment horizontal="left" vertical="center" wrapText="1"/>
    </xf>
    <xf numFmtId="164" fontId="0" fillId="3" borderId="1" xfId="0" applyNumberFormat="1" applyFont="1" applyFill="1" applyBorder="1" applyAlignment="1">
      <alignment vertical="center"/>
    </xf>
    <xf numFmtId="164" fontId="0" fillId="4" borderId="1" xfId="0" applyNumberFormat="1" applyFont="1" applyFill="1" applyBorder="1" applyAlignment="1">
      <alignment vertical="center"/>
    </xf>
    <xf numFmtId="164" fontId="10" fillId="4" borderId="1" xfId="0" applyNumberFormat="1" applyFont="1" applyFill="1" applyBorder="1" applyAlignment="1">
      <alignment vertical="center"/>
    </xf>
    <xf numFmtId="164" fontId="0" fillId="0" borderId="1" xfId="0" applyNumberFormat="1" applyFont="1" applyBorder="1" applyAlignment="1">
      <alignment vertical="center"/>
    </xf>
    <xf numFmtId="164" fontId="10" fillId="0" borderId="0" xfId="0" applyNumberFormat="1" applyFont="1" applyAlignment="1">
      <alignment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0" fontId="11" fillId="2" borderId="1" xfId="0" applyFont="1" applyFill="1" applyBorder="1" applyAlignment="1">
      <alignment horizontal="center" vertical="center" wrapText="1"/>
    </xf>
    <xf numFmtId="164" fontId="7" fillId="2" borderId="1" xfId="0" applyNumberFormat="1" applyFont="1" applyFill="1" applyBorder="1" applyAlignment="1">
      <alignment vertical="center"/>
    </xf>
    <xf numFmtId="164" fontId="12" fillId="2" borderId="1" xfId="0" applyNumberFormat="1" applyFont="1" applyFill="1" applyBorder="1" applyAlignment="1">
      <alignment vertical="center"/>
    </xf>
    <xf numFmtId="164" fontId="7" fillId="0" borderId="0" xfId="0" applyNumberFormat="1" applyFont="1" applyAlignment="1">
      <alignment vertical="center"/>
    </xf>
    <xf numFmtId="1" fontId="7" fillId="2" borderId="1" xfId="0" applyNumberFormat="1" applyFont="1" applyFill="1" applyBorder="1" applyAlignment="1">
      <alignment horizontal="center" vertical="center"/>
    </xf>
    <xf numFmtId="164" fontId="0" fillId="0" borderId="1" xfId="0" applyNumberFormat="1" applyFont="1" applyBorder="1"/>
    <xf numFmtId="164" fontId="0" fillId="0" borderId="0" xfId="0" applyNumberFormat="1" applyFont="1"/>
    <xf numFmtId="164" fontId="10" fillId="0" borderId="1" xfId="0" applyNumberFormat="1" applyFont="1" applyBorder="1"/>
    <xf numFmtId="164" fontId="10" fillId="0" borderId="0" xfId="0" applyNumberFormat="1" applyFont="1"/>
    <xf numFmtId="0" fontId="0" fillId="5" borderId="7" xfId="0" applyFont="1" applyFill="1" applyBorder="1"/>
    <xf numFmtId="0" fontId="9" fillId="3" borderId="1" xfId="0" applyFont="1" applyFill="1" applyBorder="1" applyAlignment="1">
      <alignment horizontal="left" vertical="center" wrapText="1"/>
    </xf>
    <xf numFmtId="164" fontId="0" fillId="4" borderId="1" xfId="0" applyNumberFormat="1" applyFont="1" applyFill="1" applyBorder="1" applyAlignment="1">
      <alignment vertical="center" wrapText="1"/>
    </xf>
    <xf numFmtId="3" fontId="9" fillId="0" borderId="1" xfId="0" applyNumberFormat="1" applyFont="1" applyBorder="1" applyAlignment="1">
      <alignment horizontal="center" vertical="center"/>
    </xf>
    <xf numFmtId="3" fontId="7" fillId="2"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10" fillId="3" borderId="1" xfId="0" applyNumberFormat="1" applyFont="1" applyFill="1" applyBorder="1" applyAlignment="1">
      <alignment horizontal="center" vertical="center" wrapText="1"/>
    </xf>
    <xf numFmtId="0" fontId="0" fillId="7" borderId="7" xfId="0" applyFont="1" applyFill="1" applyBorder="1" applyAlignment="1">
      <alignment horizontal="center" vertical="center"/>
    </xf>
    <xf numFmtId="0" fontId="15" fillId="10" borderId="32"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5" fillId="11" borderId="34" xfId="0" applyFont="1" applyFill="1" applyBorder="1" applyAlignment="1">
      <alignment horizontal="center" vertical="center" wrapText="1"/>
    </xf>
    <xf numFmtId="0" fontId="15" fillId="11" borderId="34" xfId="0" applyFont="1" applyFill="1" applyBorder="1" applyAlignment="1">
      <alignment vertical="center" wrapText="1"/>
    </xf>
    <xf numFmtId="167" fontId="0" fillId="0" borderId="38" xfId="0" applyNumberFormat="1" applyFont="1" applyBorder="1" applyAlignment="1">
      <alignment horizontal="center" vertical="center" wrapText="1"/>
    </xf>
    <xf numFmtId="0" fontId="0" fillId="0" borderId="42" xfId="0" applyFont="1" applyBorder="1"/>
    <xf numFmtId="0" fontId="0" fillId="0" borderId="45" xfId="0" applyFont="1" applyBorder="1"/>
    <xf numFmtId="167" fontId="0" fillId="4" borderId="38" xfId="0" applyNumberFormat="1" applyFont="1" applyFill="1" applyBorder="1" applyAlignment="1">
      <alignment horizontal="center" vertical="center" wrapText="1"/>
    </xf>
    <xf numFmtId="0" fontId="0" fillId="4" borderId="42" xfId="0" applyFont="1" applyFill="1" applyBorder="1"/>
    <xf numFmtId="0" fontId="0" fillId="4" borderId="45" xfId="0" applyFont="1" applyFill="1" applyBorder="1"/>
    <xf numFmtId="0" fontId="0" fillId="4" borderId="7" xfId="0" applyFont="1" applyFill="1" applyBorder="1"/>
    <xf numFmtId="0" fontId="0" fillId="4" borderId="7" xfId="0" applyFont="1" applyFill="1" applyBorder="1" applyAlignment="1">
      <alignment horizontal="center"/>
    </xf>
    <xf numFmtId="9" fontId="18" fillId="4" borderId="47" xfId="0" applyNumberFormat="1" applyFont="1" applyFill="1" applyBorder="1" applyAlignment="1">
      <alignment horizontal="center" vertical="center"/>
    </xf>
    <xf numFmtId="0" fontId="0" fillId="4" borderId="7" xfId="0" applyFont="1" applyFill="1" applyBorder="1" applyAlignment="1">
      <alignment horizontal="center" wrapText="1"/>
    </xf>
    <xf numFmtId="0" fontId="15" fillId="13" borderId="32" xfId="0"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5" fillId="13" borderId="34" xfId="0" applyFont="1" applyFill="1" applyBorder="1" applyAlignment="1">
      <alignment vertical="center" wrapText="1"/>
    </xf>
    <xf numFmtId="0" fontId="1" fillId="0" borderId="5" xfId="0" applyFont="1" applyBorder="1" applyAlignment="1">
      <alignment horizontal="center" vertical="center"/>
    </xf>
    <xf numFmtId="0" fontId="3" fillId="0" borderId="6" xfId="0" applyFont="1" applyBorder="1"/>
    <xf numFmtId="0" fontId="2" fillId="2" borderId="2" xfId="0" applyFont="1" applyFill="1" applyBorder="1" applyAlignment="1">
      <alignment horizontal="left" vertical="center" wrapText="1"/>
    </xf>
    <xf numFmtId="0" fontId="3" fillId="0" borderId="3" xfId="0" applyFont="1" applyBorder="1"/>
    <xf numFmtId="0" fontId="3" fillId="0" borderId="4" xfId="0" applyFont="1" applyBorder="1"/>
    <xf numFmtId="0" fontId="5" fillId="0" borderId="2"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0" fillId="6" borderId="8" xfId="0" applyFont="1" applyFill="1" applyBorder="1" applyAlignment="1">
      <alignment horizontal="center" vertical="center"/>
    </xf>
    <xf numFmtId="0" fontId="3" fillId="0" borderId="9" xfId="0" applyFont="1" applyBorder="1"/>
    <xf numFmtId="0" fontId="3" fillId="0" borderId="10" xfId="0" applyFont="1" applyBorder="1"/>
    <xf numFmtId="0" fontId="0" fillId="8" borderId="8" xfId="0" applyFont="1" applyFill="1" applyBorder="1" applyAlignment="1">
      <alignment horizontal="center" vertical="center"/>
    </xf>
    <xf numFmtId="0" fontId="0" fillId="9" borderId="8" xfId="0" applyFont="1" applyFill="1" applyBorder="1" applyAlignment="1">
      <alignment horizontal="center" vertical="center"/>
    </xf>
    <xf numFmtId="164" fontId="0" fillId="4" borderId="5" xfId="0" applyNumberFormat="1" applyFont="1" applyFill="1" applyBorder="1" applyAlignment="1">
      <alignment horizontal="center" vertical="center"/>
    </xf>
    <xf numFmtId="164" fontId="0" fillId="0" borderId="5" xfId="0" applyNumberFormat="1" applyFont="1" applyBorder="1" applyAlignment="1">
      <alignment horizontal="center" vertical="center"/>
    </xf>
    <xf numFmtId="164" fontId="0" fillId="3" borderId="5" xfId="0" applyNumberFormat="1" applyFont="1" applyFill="1" applyBorder="1" applyAlignment="1">
      <alignment horizontal="center" vertical="center"/>
    </xf>
    <xf numFmtId="0" fontId="9" fillId="0" borderId="5" xfId="0" applyFont="1" applyBorder="1" applyAlignment="1">
      <alignment horizontal="left" vertical="center" wrapText="1"/>
    </xf>
    <xf numFmtId="164" fontId="10" fillId="4" borderId="5" xfId="0" applyNumberFormat="1" applyFont="1" applyFill="1" applyBorder="1" applyAlignment="1">
      <alignment horizontal="center" vertical="center"/>
    </xf>
    <xf numFmtId="9" fontId="24" fillId="0" borderId="39" xfId="0" applyNumberFormat="1"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26" fillId="13" borderId="23" xfId="0" applyFont="1" applyFill="1" applyBorder="1" applyAlignment="1">
      <alignment horizontal="justify" vertical="center" wrapText="1"/>
    </xf>
    <xf numFmtId="0" fontId="25" fillId="14" borderId="35" xfId="0" applyFont="1" applyFill="1" applyBorder="1" applyAlignment="1">
      <alignment horizontal="justify"/>
    </xf>
    <xf numFmtId="0" fontId="3" fillId="0" borderId="43" xfId="0" applyFont="1" applyBorder="1"/>
    <xf numFmtId="0" fontId="3" fillId="0" borderId="46" xfId="0" applyFont="1" applyBorder="1"/>
    <xf numFmtId="0" fontId="0" fillId="4" borderId="37" xfId="0" applyFont="1" applyFill="1" applyBorder="1" applyAlignment="1">
      <alignment horizontal="center" vertical="center" wrapText="1"/>
    </xf>
    <xf numFmtId="0" fontId="3" fillId="0" borderId="40" xfId="0" applyFont="1" applyBorder="1"/>
    <xf numFmtId="0" fontId="3" fillId="0" borderId="44" xfId="0" applyFont="1" applyBorder="1"/>
    <xf numFmtId="0" fontId="3" fillId="0" borderId="41" xfId="0" applyFont="1" applyBorder="1"/>
    <xf numFmtId="166" fontId="0" fillId="0" borderId="5" xfId="0" applyNumberFormat="1" applyFont="1" applyBorder="1" applyAlignment="1">
      <alignment horizontal="center" vertical="center" wrapText="1"/>
    </xf>
    <xf numFmtId="167" fontId="0" fillId="0" borderId="19" xfId="0" applyNumberFormat="1" applyFont="1" applyBorder="1" applyAlignment="1">
      <alignment horizontal="center" vertical="center" wrapText="1"/>
    </xf>
    <xf numFmtId="167" fontId="0" fillId="0" borderId="38" xfId="0" applyNumberFormat="1" applyFont="1" applyBorder="1" applyAlignment="1">
      <alignment horizontal="center" vertical="center" wrapText="1"/>
    </xf>
    <xf numFmtId="0" fontId="3" fillId="0" borderId="42" xfId="0" applyFont="1" applyBorder="1"/>
    <xf numFmtId="0" fontId="3" fillId="0" borderId="45" xfId="0" applyFont="1" applyBorder="1"/>
    <xf numFmtId="9" fontId="16" fillId="0" borderId="39" xfId="0" applyNumberFormat="1"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6" xfId="0" applyFont="1" applyFill="1" applyBorder="1" applyAlignment="1">
      <alignment horizontal="center" vertical="center" wrapText="1"/>
    </xf>
    <xf numFmtId="9" fontId="16" fillId="4" borderId="39" xfId="0" applyNumberFormat="1" applyFont="1" applyFill="1" applyBorder="1" applyAlignment="1">
      <alignment horizontal="center" vertical="center" wrapText="1"/>
    </xf>
    <xf numFmtId="0" fontId="15" fillId="13" borderId="28" xfId="0" applyFont="1" applyFill="1" applyBorder="1" applyAlignment="1">
      <alignment horizontal="center" vertical="center" wrapText="1"/>
    </xf>
    <xf numFmtId="0" fontId="3" fillId="14" borderId="15" xfId="0" applyFont="1" applyFill="1" applyBorder="1"/>
    <xf numFmtId="0" fontId="3" fillId="14" borderId="29" xfId="0" applyFont="1" applyFill="1" applyBorder="1"/>
    <xf numFmtId="0" fontId="15" fillId="13" borderId="23" xfId="0" applyFont="1" applyFill="1" applyBorder="1" applyAlignment="1">
      <alignment horizontal="center" vertical="center" wrapText="1"/>
    </xf>
    <xf numFmtId="0" fontId="3" fillId="14" borderId="35" xfId="0" applyFont="1" applyFill="1" applyBorder="1"/>
    <xf numFmtId="0" fontId="13" fillId="10" borderId="11" xfId="0" applyFont="1" applyFill="1" applyBorder="1" applyAlignment="1">
      <alignment horizontal="center" vertical="center"/>
    </xf>
    <xf numFmtId="0" fontId="3" fillId="0" borderId="12" xfId="0" applyFont="1" applyBorder="1"/>
    <xf numFmtId="0" fontId="3" fillId="0" borderId="13" xfId="0" applyFont="1" applyBorder="1"/>
    <xf numFmtId="0" fontId="13" fillId="11" borderId="14" xfId="0" applyFont="1" applyFill="1" applyBorder="1" applyAlignment="1">
      <alignment horizontal="center" vertical="center"/>
    </xf>
    <xf numFmtId="0" fontId="3" fillId="0" borderId="15" xfId="0" applyFont="1" applyBorder="1"/>
    <xf numFmtId="0" fontId="3" fillId="0" borderId="16" xfId="0" applyFont="1" applyBorder="1"/>
    <xf numFmtId="0" fontId="14" fillId="11" borderId="11" xfId="0" applyFont="1" applyFill="1" applyBorder="1" applyAlignment="1">
      <alignment horizontal="center" vertical="center"/>
    </xf>
    <xf numFmtId="0" fontId="3" fillId="0" borderId="17" xfId="0" applyFont="1" applyBorder="1"/>
    <xf numFmtId="0" fontId="15" fillId="10" borderId="18" xfId="0" applyFont="1" applyFill="1" applyBorder="1" applyAlignment="1">
      <alignment horizontal="center" vertical="center" wrapText="1"/>
    </xf>
    <xf numFmtId="0" fontId="3" fillId="0" borderId="30" xfId="0" applyFont="1" applyBorder="1"/>
    <xf numFmtId="0" fontId="15" fillId="10" borderId="19" xfId="0" applyFont="1" applyFill="1" applyBorder="1" applyAlignment="1">
      <alignment horizontal="center" vertical="center" wrapText="1"/>
    </xf>
    <xf numFmtId="0" fontId="3" fillId="0" borderId="31" xfId="0" applyFont="1" applyBorder="1"/>
    <xf numFmtId="0" fontId="15" fillId="11" borderId="22" xfId="0" applyFont="1" applyFill="1" applyBorder="1" applyAlignment="1">
      <alignment horizontal="center" vertical="center" wrapText="1"/>
    </xf>
    <xf numFmtId="0" fontId="3" fillId="0" borderId="33" xfId="0" applyFont="1" applyBorder="1"/>
    <xf numFmtId="0" fontId="15" fillId="11" borderId="11"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3" fillId="0" borderId="35" xfId="0" applyFont="1" applyBorder="1"/>
    <xf numFmtId="0" fontId="15" fillId="11" borderId="24" xfId="0" applyFont="1" applyFill="1" applyBorder="1" applyAlignment="1">
      <alignment horizontal="center" vertical="center" wrapText="1"/>
    </xf>
    <xf numFmtId="0" fontId="3" fillId="0" borderId="36" xfId="0" applyFont="1" applyBorder="1"/>
    <xf numFmtId="0" fontId="15" fillId="11" borderId="25" xfId="0" applyFont="1" applyFill="1" applyBorder="1" applyAlignment="1">
      <alignment horizontal="center" vertical="center" wrapText="1"/>
    </xf>
    <xf numFmtId="0" fontId="3" fillId="0" borderId="26" xfId="0" applyFont="1" applyBorder="1"/>
    <xf numFmtId="0" fontId="15" fillId="11" borderId="27" xfId="0" applyFont="1" applyFill="1" applyBorder="1" applyAlignment="1">
      <alignment horizontal="center" vertical="center" wrapText="1"/>
    </xf>
    <xf numFmtId="0" fontId="15" fillId="11" borderId="28" xfId="0" applyFont="1" applyFill="1" applyBorder="1" applyAlignment="1">
      <alignment horizontal="center" vertical="center" wrapText="1"/>
    </xf>
    <xf numFmtId="0" fontId="3" fillId="0" borderId="29" xfId="0" applyFont="1" applyBorder="1"/>
    <xf numFmtId="0" fontId="15" fillId="13" borderId="25" xfId="0" applyFont="1" applyFill="1" applyBorder="1" applyAlignment="1">
      <alignment horizontal="center" vertical="center" wrapText="1"/>
    </xf>
    <xf numFmtId="0" fontId="3" fillId="14" borderId="26" xfId="0" applyFont="1" applyFill="1" applyBorder="1"/>
    <xf numFmtId="0" fontId="15" fillId="13" borderId="27" xfId="0" applyFont="1" applyFill="1" applyBorder="1" applyAlignment="1">
      <alignment horizontal="center" vertical="center" wrapText="1"/>
    </xf>
    <xf numFmtId="0" fontId="3" fillId="14" borderId="33" xfId="0" applyFont="1" applyFill="1" applyBorder="1"/>
    <xf numFmtId="0" fontId="15" fillId="13" borderId="24" xfId="0" applyFont="1" applyFill="1" applyBorder="1" applyAlignment="1">
      <alignment horizontal="center" vertical="center" wrapText="1"/>
    </xf>
    <xf numFmtId="0" fontId="3" fillId="14" borderId="36" xfId="0" applyFont="1" applyFill="1" applyBorder="1"/>
    <xf numFmtId="0" fontId="15" fillId="11" borderId="20" xfId="0" applyFont="1" applyFill="1" applyBorder="1" applyAlignment="1">
      <alignment horizontal="center" vertical="center" wrapText="1"/>
    </xf>
    <xf numFmtId="0" fontId="3" fillId="0" borderId="21" xfId="0" applyFont="1" applyBorder="1"/>
    <xf numFmtId="0" fontId="15" fillId="10" borderId="20" xfId="0" applyFont="1" applyFill="1" applyBorder="1" applyAlignment="1">
      <alignment horizontal="center" vertical="center" wrapText="1"/>
    </xf>
    <xf numFmtId="167" fontId="0" fillId="0" borderId="41" xfId="0" applyNumberFormat="1" applyFont="1" applyBorder="1" applyAlignment="1">
      <alignment horizontal="center" vertical="center" wrapText="1"/>
    </xf>
    <xf numFmtId="167" fontId="0" fillId="0" borderId="42" xfId="0" applyNumberFormat="1" applyFont="1" applyBorder="1" applyAlignment="1">
      <alignment horizontal="center" vertical="center" wrapText="1"/>
    </xf>
    <xf numFmtId="167" fontId="0" fillId="4" borderId="19" xfId="0" applyNumberFormat="1" applyFont="1" applyFill="1" applyBorder="1" applyAlignment="1">
      <alignment horizontal="center" vertical="center" wrapText="1"/>
    </xf>
    <xf numFmtId="167" fontId="0" fillId="4" borderId="38" xfId="0" applyNumberFormat="1" applyFont="1" applyFill="1" applyBorder="1" applyAlignment="1">
      <alignment horizontal="center" vertical="center" wrapText="1"/>
    </xf>
    <xf numFmtId="166" fontId="0" fillId="4" borderId="5" xfId="0" applyNumberFormat="1" applyFont="1" applyFill="1" applyBorder="1" applyAlignment="1">
      <alignment horizontal="center" vertical="center" wrapText="1"/>
    </xf>
    <xf numFmtId="9" fontId="16" fillId="12" borderId="39"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center" vertical="center" wrapText="1"/>
    </xf>
    <xf numFmtId="0" fontId="17" fillId="4" borderId="11" xfId="0" applyFont="1" applyFill="1" applyBorder="1" applyAlignment="1">
      <alignment horizontal="center" vertical="center"/>
    </xf>
    <xf numFmtId="0" fontId="16" fillId="0" borderId="39" xfId="0" applyFont="1" applyFill="1" applyBorder="1" applyAlignment="1">
      <alignment horizontal="justify" vertical="top" wrapText="1"/>
    </xf>
    <xf numFmtId="0" fontId="3" fillId="0" borderId="43" xfId="0" applyFont="1" applyFill="1" applyBorder="1" applyAlignment="1">
      <alignment horizontal="justify"/>
    </xf>
    <xf numFmtId="0" fontId="3" fillId="0" borderId="46" xfId="0" applyFont="1" applyFill="1" applyBorder="1" applyAlignment="1">
      <alignment horizontal="justify"/>
    </xf>
    <xf numFmtId="167" fontId="0" fillId="0" borderId="4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104775</xdr:rowOff>
    </xdr:from>
    <xdr:ext cx="2066925" cy="657225"/>
    <xdr:pic>
      <xdr:nvPicPr>
        <xdr:cNvPr id="2" name="image2.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40</xdr:col>
      <xdr:colOff>1714500</xdr:colOff>
      <xdr:row>0</xdr:row>
      <xdr:rowOff>63954</xdr:rowOff>
    </xdr:from>
    <xdr:ext cx="1952625" cy="457200"/>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xfrm>
          <a:off x="63531750" y="63954"/>
          <a:ext cx="1952625" cy="457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DTPA_III_sgto_Plan%20de%20participaci&#243;n%20social%20y%20ciudadana%20y%20rendici&#243;n%20de%20ctas_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 3"/>
      <sheetName val="Obj 4"/>
      <sheetName val="Obj 5"/>
      <sheetName val="Obj 6"/>
      <sheetName val="Obj 7"/>
      <sheetName val="Obj 8"/>
      <sheetName val="Plan de Participación"/>
    </sheetNames>
    <sheetDataSet>
      <sheetData sheetId="0" refreshError="1"/>
      <sheetData sheetId="1" refreshError="1"/>
      <sheetData sheetId="2" refreshError="1"/>
      <sheetData sheetId="3" refreshError="1"/>
      <sheetData sheetId="4" refreshError="1"/>
      <sheetData sheetId="5" refreshError="1"/>
      <sheetData sheetId="6">
        <row r="16">
          <cell r="AM16" t="str">
            <v>DTPA: PNN KATIOS:
-Elaboró de un proyecto de acuerdo que buscó la institucionalizacion del festival del pescador que fue aceptado en el consejo del municipio de Unguia 
-Se logro a través del Programa de Global Conservation la doncación de los equipos para la implementaci'on del SMART de PVC, y fortlecer el manejo del área protegida como Patrimonio Mundial 
DNMI CABO MANGLARES:
Se realizó la celebración del mes de los océanos, día internacional del árbol, Capacitación sobre el avistamiento responsable de ballenas.</v>
          </cell>
        </row>
        <row r="32">
          <cell r="AM32" t="str">
            <v>DTPA: PNN FARALLONES:
-firma de Acuerdos REP Cali y Villa carmelo</v>
          </cell>
        </row>
        <row r="40">
          <cell r="AM40" t="str">
            <v xml:space="preserve"> DTPA: se logró avanzar de manera virtual y presencial en acciones importantes para el subsistema como la aprobación e implementación de las acciones definidas en el el POA 2021 del proyecto GEF, la contratación de la secretaría técnica, el proceso de formulación del proyecto a presentar al SGR así como la firma memorando de entendimiento
-El proceso de actualización del plan de Acción SIRAP PACÍFICO y su consecuente armonización con
los subsistemas se encuentra suspendido, debido a que la política SINAP CONPES 4050 fue aprobada
en el mes de septiembre y se está a la espera de retomar el ejercicio bajo los lineamientos del Grupo
SINAP y acompañamiento de BIOFIN</v>
          </cell>
        </row>
        <row r="44">
          <cell r="AM44" t="str">
            <v>DTPA: La vinculación de otros actores territoriales al Subsistema se promoverá en el marco del GEF
PACÍFICO y el proceso de revisión del ámbito de gestión del SIRAP PACÍFICO. Aspectos que
fortalecerán la gestión del subsistema.</v>
          </cell>
        </row>
        <row r="52">
          <cell r="AM52" t="str">
            <v xml:space="preserve">DTPA: PNN UTRIA:  reunión del comité coodinador donde se trataron los avances del programa DLS, se aclaro tematicas de la contratación de los enlaces, se presento la ejecución de actividades año 2020 y año 2021 y se quedo pendiente definir el monitoreo 2021, se acordo el taller en legislación indigena y realizar una reunión de balance al final del año 2021.
PNN KATIOS: la mesa de concertación Isaac Chocho Quirós (comunidad Indigena de Juin Phubuur);  Resultado de estas mesas fue la revisión de la implementación de los planes de trabajo del 2021, y se lograron proyecciones para el año 2022. </v>
          </cell>
        </row>
        <row r="56">
          <cell r="AM56" t="str">
            <v xml:space="preserve">DTPA: PNN SANQUIANGA:
-Jornada de socialización de acuerdos de usos y manejo con el equipo del PNNS, en el marco de un proceso de aprestamiento para los compañeros nuevos, que vienen apoyando los recorridos de PVC, pedagogicos y de seguimiento a los acuerdos. 
-Se participó en el aprestamiento para reunión de equipo mixto que se proyecta para el mes de diciembre para revisión de PAA 2021 y proyecciones de trabajo 2022. </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23</v>
      </c>
      <c r="C2" s="57" t="s">
        <v>24</v>
      </c>
      <c r="D2" s="58"/>
      <c r="E2" s="58"/>
      <c r="F2" s="58"/>
      <c r="G2" s="58"/>
      <c r="H2" s="58"/>
      <c r="I2" s="58"/>
      <c r="J2" s="58"/>
      <c r="K2" s="58"/>
      <c r="L2" s="58"/>
      <c r="M2" s="58"/>
      <c r="N2" s="59"/>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25</v>
      </c>
      <c r="C4" s="57" t="s">
        <v>26</v>
      </c>
      <c r="D4" s="58"/>
      <c r="E4" s="58"/>
      <c r="F4" s="58"/>
      <c r="G4" s="58"/>
      <c r="H4" s="58"/>
      <c r="I4" s="58"/>
      <c r="J4" s="58"/>
      <c r="K4" s="58"/>
      <c r="L4" s="58"/>
      <c r="M4" s="58"/>
      <c r="N4" s="59"/>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5" t="s">
        <v>0</v>
      </c>
      <c r="C6" s="60" t="s">
        <v>1</v>
      </c>
      <c r="D6" s="58"/>
      <c r="E6" s="58"/>
      <c r="F6" s="59"/>
      <c r="G6" s="60" t="s">
        <v>2</v>
      </c>
      <c r="H6" s="58"/>
      <c r="I6" s="58"/>
      <c r="J6" s="58"/>
      <c r="K6" s="58"/>
      <c r="L6" s="58"/>
      <c r="M6" s="59"/>
      <c r="N6" s="61" t="s">
        <v>3</v>
      </c>
      <c r="O6" s="7"/>
      <c r="P6" s="62" t="s">
        <v>4</v>
      </c>
      <c r="Q6" s="59"/>
      <c r="R6" s="7"/>
      <c r="S6" s="1"/>
      <c r="T6" s="1"/>
      <c r="U6" s="1"/>
      <c r="V6" s="1"/>
      <c r="W6" s="1"/>
      <c r="X6" s="1"/>
      <c r="Y6" s="1"/>
      <c r="Z6" s="1"/>
    </row>
    <row r="7" spans="1:26" ht="31.5" customHeight="1" x14ac:dyDescent="0.2">
      <c r="A7" s="1"/>
      <c r="B7" s="56"/>
      <c r="C7" s="8" t="s">
        <v>5</v>
      </c>
      <c r="D7" s="8" t="s">
        <v>6</v>
      </c>
      <c r="E7" s="8" t="s">
        <v>7</v>
      </c>
      <c r="F7" s="8" t="s">
        <v>8</v>
      </c>
      <c r="G7" s="8" t="s">
        <v>9</v>
      </c>
      <c r="H7" s="9" t="s">
        <v>10</v>
      </c>
      <c r="I7" s="8" t="s">
        <v>11</v>
      </c>
      <c r="J7" s="9" t="s">
        <v>12</v>
      </c>
      <c r="K7" s="8" t="s">
        <v>13</v>
      </c>
      <c r="L7" s="9" t="s">
        <v>14</v>
      </c>
      <c r="M7" s="8" t="s">
        <v>15</v>
      </c>
      <c r="N7" s="56"/>
      <c r="O7" s="7"/>
      <c r="P7" s="10" t="s">
        <v>16</v>
      </c>
      <c r="Q7" s="10" t="s">
        <v>17</v>
      </c>
      <c r="R7" s="7"/>
      <c r="S7" s="1"/>
      <c r="T7" s="1"/>
      <c r="U7" s="1"/>
      <c r="V7" s="1"/>
      <c r="W7" s="1"/>
      <c r="X7" s="1"/>
      <c r="Y7" s="1"/>
      <c r="Z7" s="1"/>
    </row>
    <row r="8" spans="1:26" ht="14.25" customHeight="1" x14ac:dyDescent="0.2">
      <c r="A8" s="1"/>
      <c r="B8" s="29" t="s">
        <v>27</v>
      </c>
      <c r="C8" s="13">
        <v>0</v>
      </c>
      <c r="D8" s="13">
        <v>0</v>
      </c>
      <c r="E8" s="13">
        <v>0</v>
      </c>
      <c r="F8" s="14">
        <f t="shared" ref="F8:F12" si="0">+C8+D8+E8</f>
        <v>0</v>
      </c>
      <c r="G8" s="13">
        <v>0</v>
      </c>
      <c r="H8" s="13"/>
      <c r="I8" s="13">
        <v>0</v>
      </c>
      <c r="J8" s="13"/>
      <c r="K8" s="13">
        <v>0</v>
      </c>
      <c r="L8" s="13"/>
      <c r="M8" s="13">
        <f t="shared" ref="M8:M12" si="1">+G8+I8+K8</f>
        <v>0</v>
      </c>
      <c r="N8" s="15">
        <f t="shared" ref="N8:N12" si="2">+F8+M8</f>
        <v>0</v>
      </c>
      <c r="O8" s="16"/>
      <c r="P8" s="17"/>
      <c r="Q8" s="18"/>
      <c r="R8" s="16"/>
      <c r="S8" s="1"/>
      <c r="T8" s="1"/>
      <c r="U8" s="1"/>
      <c r="V8" s="1"/>
      <c r="W8" s="1"/>
      <c r="X8" s="1"/>
      <c r="Y8" s="1"/>
      <c r="Z8" s="1"/>
    </row>
    <row r="9" spans="1:26" ht="14.25" customHeight="1" x14ac:dyDescent="0.2">
      <c r="A9" s="1"/>
      <c r="B9" s="11" t="s">
        <v>28</v>
      </c>
      <c r="C9" s="13">
        <v>0</v>
      </c>
      <c r="D9" s="13">
        <v>0</v>
      </c>
      <c r="E9" s="13">
        <v>0</v>
      </c>
      <c r="F9" s="14">
        <f t="shared" si="0"/>
        <v>0</v>
      </c>
      <c r="G9" s="13">
        <v>0</v>
      </c>
      <c r="H9" s="13"/>
      <c r="I9" s="13">
        <v>0</v>
      </c>
      <c r="J9" s="13"/>
      <c r="K9" s="13">
        <v>0</v>
      </c>
      <c r="L9" s="13"/>
      <c r="M9" s="13">
        <f t="shared" si="1"/>
        <v>0</v>
      </c>
      <c r="N9" s="15">
        <f t="shared" si="2"/>
        <v>0</v>
      </c>
      <c r="O9" s="16"/>
      <c r="P9" s="17"/>
      <c r="Q9" s="18"/>
      <c r="R9" s="16"/>
      <c r="S9" s="1"/>
      <c r="T9" s="1"/>
      <c r="U9" s="1"/>
      <c r="V9" s="1"/>
      <c r="W9" s="1"/>
      <c r="X9" s="1"/>
      <c r="Y9" s="1"/>
      <c r="Z9" s="1"/>
    </row>
    <row r="10" spans="1:26" ht="14.25" customHeight="1" x14ac:dyDescent="0.2">
      <c r="A10" s="1"/>
      <c r="B10" s="11" t="s">
        <v>29</v>
      </c>
      <c r="C10" s="13">
        <v>0</v>
      </c>
      <c r="D10" s="13">
        <v>0</v>
      </c>
      <c r="E10" s="13">
        <v>0</v>
      </c>
      <c r="F10" s="14">
        <f t="shared" si="0"/>
        <v>0</v>
      </c>
      <c r="G10" s="13">
        <v>0</v>
      </c>
      <c r="H10" s="13"/>
      <c r="I10" s="13">
        <v>0</v>
      </c>
      <c r="J10" s="13"/>
      <c r="K10" s="13">
        <v>0</v>
      </c>
      <c r="L10" s="13"/>
      <c r="M10" s="13">
        <f t="shared" si="1"/>
        <v>0</v>
      </c>
      <c r="N10" s="15">
        <f t="shared" si="2"/>
        <v>0</v>
      </c>
      <c r="O10" s="16"/>
      <c r="P10" s="17" t="s">
        <v>30</v>
      </c>
      <c r="Q10" s="33">
        <v>0.3</v>
      </c>
      <c r="R10" s="16"/>
      <c r="S10" s="1"/>
      <c r="T10" s="1"/>
      <c r="U10" s="1"/>
      <c r="V10" s="1"/>
      <c r="W10" s="1"/>
      <c r="X10" s="1"/>
      <c r="Y10" s="1"/>
      <c r="Z10" s="1"/>
    </row>
    <row r="11" spans="1:26" ht="14.25" customHeight="1" x14ac:dyDescent="0.2">
      <c r="A11" s="1"/>
      <c r="B11" s="11" t="s">
        <v>31</v>
      </c>
      <c r="C11" s="13">
        <v>0</v>
      </c>
      <c r="D11" s="13">
        <v>0</v>
      </c>
      <c r="E11" s="13">
        <v>0</v>
      </c>
      <c r="F11" s="14">
        <f t="shared" si="0"/>
        <v>0</v>
      </c>
      <c r="G11" s="13">
        <v>0</v>
      </c>
      <c r="H11" s="13"/>
      <c r="I11" s="13">
        <v>0</v>
      </c>
      <c r="J11" s="13"/>
      <c r="K11" s="13">
        <v>0</v>
      </c>
      <c r="L11" s="13"/>
      <c r="M11" s="13">
        <f t="shared" si="1"/>
        <v>0</v>
      </c>
      <c r="N11" s="15">
        <f t="shared" si="2"/>
        <v>0</v>
      </c>
      <c r="O11" s="16"/>
      <c r="P11" s="17"/>
      <c r="Q11" s="18"/>
      <c r="R11" s="16"/>
      <c r="S11" s="1"/>
      <c r="T11" s="1"/>
      <c r="U11" s="1"/>
      <c r="V11" s="1"/>
      <c r="W11" s="1"/>
      <c r="X11" s="1"/>
      <c r="Y11" s="1"/>
      <c r="Z11" s="1"/>
    </row>
    <row r="12" spans="1:26" ht="14.25" customHeight="1" x14ac:dyDescent="0.2">
      <c r="A12" s="1"/>
      <c r="B12" s="11" t="s">
        <v>32</v>
      </c>
      <c r="C12" s="13">
        <v>0</v>
      </c>
      <c r="D12" s="13">
        <v>0</v>
      </c>
      <c r="E12" s="13">
        <v>0</v>
      </c>
      <c r="F12" s="14">
        <f t="shared" si="0"/>
        <v>0</v>
      </c>
      <c r="G12" s="13">
        <v>0</v>
      </c>
      <c r="H12" s="13"/>
      <c r="I12" s="13">
        <v>0</v>
      </c>
      <c r="J12" s="13"/>
      <c r="K12" s="13">
        <v>0</v>
      </c>
      <c r="L12" s="13"/>
      <c r="M12" s="13">
        <f t="shared" si="1"/>
        <v>0</v>
      </c>
      <c r="N12" s="15">
        <f t="shared" si="2"/>
        <v>0</v>
      </c>
      <c r="O12" s="16"/>
      <c r="P12" s="17"/>
      <c r="Q12" s="18"/>
      <c r="R12" s="16"/>
      <c r="S12" s="1"/>
      <c r="T12" s="1"/>
      <c r="U12" s="1"/>
      <c r="V12" s="1"/>
      <c r="W12" s="1"/>
      <c r="X12" s="1"/>
      <c r="Y12" s="1"/>
      <c r="Z12" s="1"/>
    </row>
    <row r="13" spans="1:26" ht="14.25" customHeight="1" x14ac:dyDescent="0.2">
      <c r="A13" s="1"/>
      <c r="B13" s="19" t="s">
        <v>19</v>
      </c>
      <c r="C13" s="20">
        <f t="shared" ref="C13:G13" si="3">SUM(C8:C12)</f>
        <v>0</v>
      </c>
      <c r="D13" s="20">
        <f t="shared" si="3"/>
        <v>0</v>
      </c>
      <c r="E13" s="20">
        <f t="shared" si="3"/>
        <v>0</v>
      </c>
      <c r="F13" s="20">
        <f t="shared" si="3"/>
        <v>0</v>
      </c>
      <c r="G13" s="20">
        <f t="shared" si="3"/>
        <v>0</v>
      </c>
      <c r="H13" s="1"/>
      <c r="I13" s="20">
        <f>SUM(I8:I12)</f>
        <v>0</v>
      </c>
      <c r="J13" s="1"/>
      <c r="K13" s="20">
        <f>SUM(K8:K12)</f>
        <v>0</v>
      </c>
      <c r="L13" s="1"/>
      <c r="M13" s="21">
        <f t="shared" ref="M13:N13" si="4">SUM(M8:M12)</f>
        <v>0</v>
      </c>
      <c r="N13" s="21">
        <f t="shared" si="4"/>
        <v>0</v>
      </c>
      <c r="O13" s="22"/>
      <c r="P13" s="1"/>
      <c r="Q13" s="23">
        <f>SUM(Q8:Q12)</f>
        <v>0.3</v>
      </c>
      <c r="R13" s="22"/>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9" t="s">
        <v>20</v>
      </c>
      <c r="C15" s="24">
        <f>F13</f>
        <v>0</v>
      </c>
      <c r="D15" s="25"/>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9" t="s">
        <v>21</v>
      </c>
      <c r="C16" s="24">
        <f>+M13</f>
        <v>0</v>
      </c>
      <c r="D16" s="25"/>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9" t="s">
        <v>3</v>
      </c>
      <c r="C17" s="26">
        <f>+C15+C16</f>
        <v>0</v>
      </c>
      <c r="D17" s="27"/>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28"/>
      <c r="B19" s="28"/>
      <c r="C19" s="28"/>
      <c r="D19" s="28"/>
      <c r="E19" s="28"/>
      <c r="F19" s="28"/>
      <c r="G19" s="28"/>
      <c r="H19" s="28"/>
      <c r="I19" s="28"/>
      <c r="J19" s="28"/>
      <c r="K19" s="28"/>
      <c r="L19" s="28"/>
      <c r="M19" s="28"/>
      <c r="N19" s="28"/>
      <c r="O19" s="28"/>
      <c r="P19" s="28"/>
      <c r="Q19" s="28"/>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29.25" customHeight="1" x14ac:dyDescent="0.2">
      <c r="A21" s="1"/>
      <c r="B21" s="2" t="s">
        <v>33</v>
      </c>
      <c r="C21" s="57" t="s">
        <v>34</v>
      </c>
      <c r="D21" s="58"/>
      <c r="E21" s="58"/>
      <c r="F21" s="58"/>
      <c r="G21" s="58"/>
      <c r="H21" s="58"/>
      <c r="I21" s="58"/>
      <c r="J21" s="58"/>
      <c r="K21" s="58"/>
      <c r="L21" s="58"/>
      <c r="M21" s="58"/>
      <c r="N21" s="59"/>
      <c r="O21" s="3"/>
      <c r="P21" s="1"/>
      <c r="Q21" s="1"/>
      <c r="R21" s="3"/>
      <c r="S21" s="1"/>
      <c r="T21" s="1"/>
      <c r="U21" s="1"/>
      <c r="V21" s="1"/>
      <c r="W21" s="1"/>
      <c r="X21" s="1"/>
      <c r="Y21" s="1"/>
      <c r="Z21" s="1"/>
    </row>
    <row r="22" spans="1:26" ht="15" customHeight="1" x14ac:dyDescent="0.2">
      <c r="A22" s="1"/>
      <c r="B22" s="5"/>
      <c r="C22" s="6"/>
      <c r="D22" s="6"/>
      <c r="E22" s="6"/>
      <c r="F22" s="6"/>
      <c r="G22" s="6"/>
      <c r="H22" s="6"/>
      <c r="I22" s="6"/>
      <c r="J22" s="6"/>
      <c r="K22" s="6"/>
      <c r="L22" s="6"/>
      <c r="M22" s="6"/>
      <c r="N22" s="6"/>
      <c r="O22" s="6"/>
      <c r="P22" s="1"/>
      <c r="Q22" s="1"/>
      <c r="R22" s="6"/>
      <c r="S22" s="1"/>
      <c r="T22" s="1"/>
      <c r="U22" s="1"/>
      <c r="V22" s="1"/>
      <c r="W22" s="1"/>
      <c r="X22" s="1"/>
      <c r="Y22" s="1"/>
      <c r="Z22" s="1"/>
    </row>
    <row r="23" spans="1:26" ht="16.5" customHeight="1" x14ac:dyDescent="0.2">
      <c r="A23" s="1"/>
      <c r="B23" s="55" t="s">
        <v>0</v>
      </c>
      <c r="C23" s="60" t="s">
        <v>1</v>
      </c>
      <c r="D23" s="58"/>
      <c r="E23" s="58"/>
      <c r="F23" s="59"/>
      <c r="G23" s="60" t="s">
        <v>2</v>
      </c>
      <c r="H23" s="58"/>
      <c r="I23" s="58"/>
      <c r="J23" s="58"/>
      <c r="K23" s="58"/>
      <c r="L23" s="58"/>
      <c r="M23" s="59"/>
      <c r="N23" s="61" t="s">
        <v>3</v>
      </c>
      <c r="O23" s="7"/>
      <c r="P23" s="62" t="s">
        <v>4</v>
      </c>
      <c r="Q23" s="59"/>
      <c r="R23" s="7"/>
      <c r="S23" s="1"/>
      <c r="T23" s="1"/>
      <c r="U23" s="1"/>
      <c r="V23" s="1"/>
      <c r="W23" s="1"/>
      <c r="X23" s="1"/>
      <c r="Y23" s="1"/>
      <c r="Z23" s="1"/>
    </row>
    <row r="24" spans="1:26" ht="31.5" customHeight="1" x14ac:dyDescent="0.2">
      <c r="A24" s="1"/>
      <c r="B24" s="56"/>
      <c r="C24" s="8" t="s">
        <v>5</v>
      </c>
      <c r="D24" s="8" t="s">
        <v>6</v>
      </c>
      <c r="E24" s="8" t="s">
        <v>7</v>
      </c>
      <c r="F24" s="8" t="s">
        <v>8</v>
      </c>
      <c r="G24" s="8" t="s">
        <v>9</v>
      </c>
      <c r="H24" s="9" t="s">
        <v>10</v>
      </c>
      <c r="I24" s="8" t="s">
        <v>11</v>
      </c>
      <c r="J24" s="9" t="s">
        <v>12</v>
      </c>
      <c r="K24" s="8" t="s">
        <v>13</v>
      </c>
      <c r="L24" s="9" t="s">
        <v>14</v>
      </c>
      <c r="M24" s="8" t="s">
        <v>15</v>
      </c>
      <c r="N24" s="56"/>
      <c r="O24" s="7"/>
      <c r="P24" s="10" t="s">
        <v>16</v>
      </c>
      <c r="Q24" s="10" t="s">
        <v>17</v>
      </c>
      <c r="R24" s="7"/>
      <c r="S24" s="1"/>
      <c r="T24" s="1"/>
      <c r="U24" s="1"/>
      <c r="V24" s="1"/>
      <c r="W24" s="1"/>
      <c r="X24" s="1"/>
      <c r="Y24" s="1"/>
      <c r="Z24" s="1"/>
    </row>
    <row r="25" spans="1:26" ht="14.25" customHeight="1" x14ac:dyDescent="0.2">
      <c r="A25" s="1"/>
      <c r="B25" s="11" t="s">
        <v>35</v>
      </c>
      <c r="C25" s="13">
        <v>0</v>
      </c>
      <c r="D25" s="13">
        <v>0</v>
      </c>
      <c r="E25" s="13">
        <v>0</v>
      </c>
      <c r="F25" s="14">
        <f t="shared" ref="F25:F26" si="5">+C25+D25+E25</f>
        <v>0</v>
      </c>
      <c r="G25" s="12">
        <v>300000000</v>
      </c>
      <c r="H25" s="12"/>
      <c r="I25" s="13">
        <v>0</v>
      </c>
      <c r="J25" s="13"/>
      <c r="K25" s="13">
        <v>0</v>
      </c>
      <c r="L25" s="13"/>
      <c r="M25" s="13">
        <f t="shared" ref="M25:M26" si="6">+G25+I25+K25</f>
        <v>300000000</v>
      </c>
      <c r="N25" s="15">
        <f t="shared" ref="N25:N26" si="7">+F25+M25</f>
        <v>300000000</v>
      </c>
      <c r="O25" s="16"/>
      <c r="P25" s="17"/>
      <c r="Q25" s="18"/>
      <c r="R25" s="16"/>
      <c r="S25" s="1"/>
      <c r="T25" s="1"/>
      <c r="U25" s="1"/>
      <c r="V25" s="1"/>
      <c r="W25" s="1"/>
      <c r="X25" s="1"/>
      <c r="Y25" s="1"/>
      <c r="Z25" s="1"/>
    </row>
    <row r="26" spans="1:26" ht="14.25" customHeight="1" x14ac:dyDescent="0.2">
      <c r="A26" s="1"/>
      <c r="B26" s="11" t="s">
        <v>36</v>
      </c>
      <c r="C26" s="13">
        <v>0</v>
      </c>
      <c r="D26" s="13">
        <v>0</v>
      </c>
      <c r="E26" s="13">
        <v>0</v>
      </c>
      <c r="F26" s="14">
        <f t="shared" si="5"/>
        <v>0</v>
      </c>
      <c r="G26" s="12">
        <v>100000000</v>
      </c>
      <c r="H26" s="12"/>
      <c r="I26" s="13">
        <v>0</v>
      </c>
      <c r="J26" s="13"/>
      <c r="K26" s="13">
        <v>0</v>
      </c>
      <c r="L26" s="13"/>
      <c r="M26" s="13">
        <f t="shared" si="6"/>
        <v>100000000</v>
      </c>
      <c r="N26" s="15">
        <f t="shared" si="7"/>
        <v>100000000</v>
      </c>
      <c r="O26" s="16"/>
      <c r="P26" s="17"/>
      <c r="Q26" s="18"/>
      <c r="R26" s="16"/>
      <c r="S26" s="1"/>
      <c r="T26" s="1"/>
      <c r="U26" s="1"/>
      <c r="V26" s="1"/>
      <c r="W26" s="1"/>
      <c r="X26" s="1"/>
      <c r="Y26" s="1"/>
      <c r="Z26" s="1"/>
    </row>
    <row r="27" spans="1:26" ht="14.25" customHeight="1" x14ac:dyDescent="0.2">
      <c r="A27" s="1"/>
      <c r="B27" s="19" t="s">
        <v>19</v>
      </c>
      <c r="C27" s="20">
        <f t="shared" ref="C27:G27" si="8">SUM(C25:C26)</f>
        <v>0</v>
      </c>
      <c r="D27" s="20">
        <f t="shared" si="8"/>
        <v>0</v>
      </c>
      <c r="E27" s="20">
        <f t="shared" si="8"/>
        <v>0</v>
      </c>
      <c r="F27" s="20">
        <f t="shared" si="8"/>
        <v>0</v>
      </c>
      <c r="G27" s="20">
        <f t="shared" si="8"/>
        <v>400000000</v>
      </c>
      <c r="H27" s="1"/>
      <c r="I27" s="20">
        <f>SUM(I25:I26)</f>
        <v>0</v>
      </c>
      <c r="J27" s="1"/>
      <c r="K27" s="20">
        <f>SUM(K25:K26)</f>
        <v>0</v>
      </c>
      <c r="L27" s="1"/>
      <c r="M27" s="21">
        <f t="shared" ref="M27:N27" si="9">SUM(M25:M26)</f>
        <v>400000000</v>
      </c>
      <c r="N27" s="21">
        <f t="shared" si="9"/>
        <v>400000000</v>
      </c>
      <c r="O27" s="22"/>
      <c r="P27" s="1"/>
      <c r="Q27" s="23">
        <f>SUM(Q25:Q26)</f>
        <v>0</v>
      </c>
      <c r="R27" s="22"/>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9" t="s">
        <v>20</v>
      </c>
      <c r="C29" s="24">
        <f>F27</f>
        <v>0</v>
      </c>
      <c r="D29" s="25"/>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9" t="s">
        <v>21</v>
      </c>
      <c r="C30" s="24">
        <f>+M27</f>
        <v>400000000</v>
      </c>
      <c r="D30" s="25"/>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9" t="s">
        <v>3</v>
      </c>
      <c r="C31" s="26">
        <f>+C29+C30</f>
        <v>400000000</v>
      </c>
      <c r="D31" s="27"/>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28"/>
      <c r="B33" s="28"/>
      <c r="C33" s="28"/>
      <c r="D33" s="28"/>
      <c r="E33" s="28"/>
      <c r="F33" s="28"/>
      <c r="G33" s="28"/>
      <c r="H33" s="28"/>
      <c r="I33" s="28"/>
      <c r="J33" s="28"/>
      <c r="K33" s="28"/>
      <c r="L33" s="28"/>
      <c r="M33" s="28"/>
      <c r="N33" s="28"/>
      <c r="O33" s="28"/>
      <c r="P33" s="28"/>
      <c r="Q33" s="28"/>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29.25" customHeight="1" x14ac:dyDescent="0.2">
      <c r="A35" s="1"/>
      <c r="B35" s="2" t="s">
        <v>37</v>
      </c>
      <c r="C35" s="57" t="s">
        <v>38</v>
      </c>
      <c r="D35" s="58"/>
      <c r="E35" s="58"/>
      <c r="F35" s="58"/>
      <c r="G35" s="58"/>
      <c r="H35" s="58"/>
      <c r="I35" s="58"/>
      <c r="J35" s="58"/>
      <c r="K35" s="58"/>
      <c r="L35" s="58"/>
      <c r="M35" s="58"/>
      <c r="N35" s="59"/>
      <c r="O35" s="3"/>
      <c r="P35" s="1"/>
      <c r="Q35" s="1"/>
      <c r="R35" s="3"/>
      <c r="S35" s="1"/>
      <c r="T35" s="1"/>
      <c r="U35" s="1"/>
      <c r="V35" s="1"/>
      <c r="W35" s="1"/>
      <c r="X35" s="1"/>
      <c r="Y35" s="1"/>
      <c r="Z35" s="1"/>
    </row>
    <row r="36" spans="1:26" ht="15" customHeight="1" x14ac:dyDescent="0.2">
      <c r="A36" s="1"/>
      <c r="B36" s="5"/>
      <c r="C36" s="6"/>
      <c r="D36" s="6"/>
      <c r="E36" s="6"/>
      <c r="F36" s="6"/>
      <c r="G36" s="6"/>
      <c r="H36" s="6"/>
      <c r="I36" s="6"/>
      <c r="J36" s="6"/>
      <c r="K36" s="6"/>
      <c r="L36" s="6"/>
      <c r="M36" s="6"/>
      <c r="N36" s="6"/>
      <c r="O36" s="6"/>
      <c r="P36" s="1"/>
      <c r="Q36" s="1"/>
      <c r="R36" s="6"/>
      <c r="S36" s="1"/>
      <c r="T36" s="1"/>
      <c r="U36" s="1"/>
      <c r="V36" s="1"/>
      <c r="W36" s="1"/>
      <c r="X36" s="1"/>
      <c r="Y36" s="1"/>
      <c r="Z36" s="1"/>
    </row>
    <row r="37" spans="1:26" ht="16.5" customHeight="1" x14ac:dyDescent="0.2">
      <c r="A37" s="1"/>
      <c r="B37" s="55" t="s">
        <v>0</v>
      </c>
      <c r="C37" s="60" t="s">
        <v>1</v>
      </c>
      <c r="D37" s="58"/>
      <c r="E37" s="58"/>
      <c r="F37" s="59"/>
      <c r="G37" s="60" t="s">
        <v>2</v>
      </c>
      <c r="H37" s="58"/>
      <c r="I37" s="58"/>
      <c r="J37" s="58"/>
      <c r="K37" s="58"/>
      <c r="L37" s="58"/>
      <c r="M37" s="59"/>
      <c r="N37" s="61" t="s">
        <v>3</v>
      </c>
      <c r="O37" s="7"/>
      <c r="P37" s="62" t="s">
        <v>4</v>
      </c>
      <c r="Q37" s="59"/>
      <c r="R37" s="7"/>
      <c r="S37" s="1"/>
      <c r="T37" s="1"/>
      <c r="U37" s="1"/>
      <c r="V37" s="1"/>
      <c r="W37" s="1"/>
      <c r="X37" s="1"/>
      <c r="Y37" s="1"/>
      <c r="Z37" s="1"/>
    </row>
    <row r="38" spans="1:26" ht="31.5" customHeight="1" x14ac:dyDescent="0.2">
      <c r="A38" s="1"/>
      <c r="B38" s="56"/>
      <c r="C38" s="8" t="s">
        <v>5</v>
      </c>
      <c r="D38" s="8" t="s">
        <v>6</v>
      </c>
      <c r="E38" s="8" t="s">
        <v>7</v>
      </c>
      <c r="F38" s="8" t="s">
        <v>8</v>
      </c>
      <c r="G38" s="8" t="s">
        <v>9</v>
      </c>
      <c r="H38" s="9" t="s">
        <v>10</v>
      </c>
      <c r="I38" s="8" t="s">
        <v>11</v>
      </c>
      <c r="J38" s="9" t="s">
        <v>12</v>
      </c>
      <c r="K38" s="8" t="s">
        <v>13</v>
      </c>
      <c r="L38" s="9" t="s">
        <v>14</v>
      </c>
      <c r="M38" s="8" t="s">
        <v>15</v>
      </c>
      <c r="N38" s="56"/>
      <c r="O38" s="7"/>
      <c r="P38" s="10" t="s">
        <v>16</v>
      </c>
      <c r="Q38" s="10" t="s">
        <v>17</v>
      </c>
      <c r="R38" s="7"/>
      <c r="S38" s="1"/>
      <c r="T38" s="1"/>
      <c r="U38" s="1"/>
      <c r="V38" s="1"/>
      <c r="W38" s="1"/>
      <c r="X38" s="1"/>
      <c r="Y38" s="1"/>
      <c r="Z38" s="1"/>
    </row>
    <row r="39" spans="1:26" ht="14.25" customHeight="1" x14ac:dyDescent="0.2">
      <c r="A39" s="1"/>
      <c r="B39" s="11" t="s">
        <v>39</v>
      </c>
      <c r="C39" s="13">
        <v>0</v>
      </c>
      <c r="D39" s="13">
        <v>0</v>
      </c>
      <c r="E39" s="13">
        <v>0</v>
      </c>
      <c r="F39" s="14">
        <f t="shared" ref="F39:F41" si="10">+C39+D39+E39</f>
        <v>0</v>
      </c>
      <c r="G39" s="12">
        <v>600000000</v>
      </c>
      <c r="H39" s="12"/>
      <c r="I39" s="13">
        <v>0</v>
      </c>
      <c r="J39" s="13"/>
      <c r="K39" s="13">
        <v>0</v>
      </c>
      <c r="L39" s="13"/>
      <c r="M39" s="13">
        <f t="shared" ref="M39:M41" si="11">+G39+I39+K39</f>
        <v>600000000</v>
      </c>
      <c r="N39" s="15">
        <f t="shared" ref="N39:N41" si="12">+F39+M39</f>
        <v>600000000</v>
      </c>
      <c r="O39" s="16"/>
      <c r="P39" s="17" t="s">
        <v>40</v>
      </c>
      <c r="Q39" s="18">
        <v>1</v>
      </c>
      <c r="R39" s="16"/>
      <c r="S39" s="1"/>
      <c r="T39" s="1"/>
      <c r="U39" s="1"/>
      <c r="V39" s="1"/>
      <c r="W39" s="1"/>
      <c r="X39" s="1"/>
      <c r="Y39" s="1"/>
      <c r="Z39" s="1"/>
    </row>
    <row r="40" spans="1:26" ht="14.25" customHeight="1" x14ac:dyDescent="0.2">
      <c r="A40" s="1"/>
      <c r="B40" s="11" t="s">
        <v>41</v>
      </c>
      <c r="C40" s="12">
        <v>50000000</v>
      </c>
      <c r="D40" s="13">
        <v>0</v>
      </c>
      <c r="E40" s="13">
        <v>0</v>
      </c>
      <c r="F40" s="14">
        <f t="shared" si="10"/>
        <v>50000000</v>
      </c>
      <c r="G40" s="13">
        <v>0</v>
      </c>
      <c r="H40" s="13"/>
      <c r="I40" s="13">
        <v>0</v>
      </c>
      <c r="J40" s="13"/>
      <c r="K40" s="13">
        <v>0</v>
      </c>
      <c r="L40" s="13"/>
      <c r="M40" s="13">
        <f t="shared" si="11"/>
        <v>0</v>
      </c>
      <c r="N40" s="15">
        <f t="shared" si="12"/>
        <v>50000000</v>
      </c>
      <c r="O40" s="16"/>
      <c r="P40" s="17" t="s">
        <v>40</v>
      </c>
      <c r="Q40" s="18">
        <v>1</v>
      </c>
      <c r="R40" s="16"/>
      <c r="S40" s="1"/>
      <c r="T40" s="1"/>
      <c r="U40" s="1"/>
      <c r="V40" s="1"/>
      <c r="W40" s="1"/>
      <c r="X40" s="1"/>
      <c r="Y40" s="1"/>
      <c r="Z40" s="1"/>
    </row>
    <row r="41" spans="1:26" ht="14.25" customHeight="1" x14ac:dyDescent="0.2">
      <c r="A41" s="1"/>
      <c r="B41" s="11" t="s">
        <v>42</v>
      </c>
      <c r="C41" s="12">
        <v>150152000</v>
      </c>
      <c r="D41" s="13">
        <v>0</v>
      </c>
      <c r="E41" s="13">
        <v>0</v>
      </c>
      <c r="F41" s="14">
        <f t="shared" si="10"/>
        <v>150152000</v>
      </c>
      <c r="G41" s="12">
        <v>119848000</v>
      </c>
      <c r="H41" s="12"/>
      <c r="I41" s="13">
        <v>0</v>
      </c>
      <c r="J41" s="13"/>
      <c r="K41" s="13">
        <v>0</v>
      </c>
      <c r="L41" s="13"/>
      <c r="M41" s="13">
        <f t="shared" si="11"/>
        <v>119848000</v>
      </c>
      <c r="N41" s="15">
        <f t="shared" si="12"/>
        <v>270000000</v>
      </c>
      <c r="O41" s="16"/>
      <c r="P41" s="17"/>
      <c r="Q41" s="18"/>
      <c r="R41" s="16"/>
      <c r="S41" s="1"/>
      <c r="T41" s="1"/>
      <c r="U41" s="1"/>
      <c r="V41" s="1"/>
      <c r="W41" s="1"/>
      <c r="X41" s="1"/>
      <c r="Y41" s="1"/>
      <c r="Z41" s="1"/>
    </row>
    <row r="42" spans="1:26" ht="14.25" customHeight="1" x14ac:dyDescent="0.2">
      <c r="A42" s="1"/>
      <c r="B42" s="19" t="s">
        <v>19</v>
      </c>
      <c r="C42" s="20">
        <f t="shared" ref="C42:G42" si="13">SUM(C39:C41)</f>
        <v>200152000</v>
      </c>
      <c r="D42" s="20">
        <f t="shared" si="13"/>
        <v>0</v>
      </c>
      <c r="E42" s="20">
        <f t="shared" si="13"/>
        <v>0</v>
      </c>
      <c r="F42" s="20">
        <f t="shared" si="13"/>
        <v>200152000</v>
      </c>
      <c r="G42" s="20">
        <f t="shared" si="13"/>
        <v>719848000</v>
      </c>
      <c r="H42" s="1"/>
      <c r="I42" s="20">
        <f>SUM(I39:I41)</f>
        <v>0</v>
      </c>
      <c r="J42" s="1"/>
      <c r="K42" s="20">
        <f>SUM(K39:K41)</f>
        <v>0</v>
      </c>
      <c r="L42" s="1"/>
      <c r="M42" s="21">
        <f t="shared" ref="M42:N42" si="14">SUM(M39:M41)</f>
        <v>719848000</v>
      </c>
      <c r="N42" s="21">
        <f t="shared" si="14"/>
        <v>920000000</v>
      </c>
      <c r="O42" s="22"/>
      <c r="P42" s="1"/>
      <c r="Q42" s="23">
        <f>SUM(Q39:Q41)</f>
        <v>2</v>
      </c>
      <c r="R42" s="22"/>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9" t="s">
        <v>20</v>
      </c>
      <c r="C44" s="24">
        <f>F42</f>
        <v>200152000</v>
      </c>
      <c r="D44" s="25"/>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9" t="s">
        <v>21</v>
      </c>
      <c r="C45" s="24">
        <f>+M42</f>
        <v>719848000</v>
      </c>
      <c r="D45" s="25"/>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9" t="s">
        <v>3</v>
      </c>
      <c r="C46" s="26">
        <f>+C44+C45</f>
        <v>920000000</v>
      </c>
      <c r="D46" s="27"/>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28"/>
      <c r="B48" s="28"/>
      <c r="C48" s="28"/>
      <c r="D48" s="28"/>
      <c r="E48" s="28"/>
      <c r="F48" s="28"/>
      <c r="G48" s="28"/>
      <c r="H48" s="28"/>
      <c r="I48" s="28"/>
      <c r="J48" s="28"/>
      <c r="K48" s="28"/>
      <c r="L48" s="28"/>
      <c r="M48" s="28"/>
      <c r="N48" s="28"/>
      <c r="O48" s="28"/>
      <c r="P48" s="28"/>
      <c r="Q48" s="28"/>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29.25" customHeight="1" x14ac:dyDescent="0.2">
      <c r="A50" s="1"/>
      <c r="B50" s="2" t="s">
        <v>43</v>
      </c>
      <c r="C50" s="57" t="s">
        <v>44</v>
      </c>
      <c r="D50" s="58"/>
      <c r="E50" s="58"/>
      <c r="F50" s="58"/>
      <c r="G50" s="58"/>
      <c r="H50" s="58"/>
      <c r="I50" s="58"/>
      <c r="J50" s="58"/>
      <c r="K50" s="58"/>
      <c r="L50" s="58"/>
      <c r="M50" s="58"/>
      <c r="N50" s="59"/>
      <c r="O50" s="3"/>
      <c r="P50" s="1"/>
      <c r="Q50" s="1"/>
      <c r="R50" s="3"/>
      <c r="S50" s="1"/>
      <c r="T50" s="1"/>
      <c r="U50" s="1"/>
      <c r="V50" s="1"/>
      <c r="W50" s="1"/>
      <c r="X50" s="1"/>
      <c r="Y50" s="1"/>
      <c r="Z50" s="1"/>
    </row>
    <row r="51" spans="1:26" ht="15" customHeight="1" x14ac:dyDescent="0.2">
      <c r="A51" s="1"/>
      <c r="B51" s="5"/>
      <c r="C51" s="6"/>
      <c r="D51" s="6"/>
      <c r="E51" s="6"/>
      <c r="F51" s="6"/>
      <c r="G51" s="6"/>
      <c r="H51" s="6"/>
      <c r="I51" s="6"/>
      <c r="J51" s="6"/>
      <c r="K51" s="6"/>
      <c r="L51" s="6"/>
      <c r="M51" s="6"/>
      <c r="N51" s="6"/>
      <c r="O51" s="6"/>
      <c r="P51" s="1"/>
      <c r="Q51" s="1"/>
      <c r="R51" s="6"/>
      <c r="S51" s="1"/>
      <c r="T51" s="1"/>
      <c r="U51" s="1"/>
      <c r="V51" s="1"/>
      <c r="W51" s="1"/>
      <c r="X51" s="1"/>
      <c r="Y51" s="1"/>
      <c r="Z51" s="1"/>
    </row>
    <row r="52" spans="1:26" ht="16.5" customHeight="1" x14ac:dyDescent="0.2">
      <c r="A52" s="1"/>
      <c r="B52" s="55" t="s">
        <v>0</v>
      </c>
      <c r="C52" s="60" t="s">
        <v>1</v>
      </c>
      <c r="D52" s="58"/>
      <c r="E52" s="58"/>
      <c r="F52" s="59"/>
      <c r="G52" s="60" t="s">
        <v>2</v>
      </c>
      <c r="H52" s="58"/>
      <c r="I52" s="58"/>
      <c r="J52" s="58"/>
      <c r="K52" s="58"/>
      <c r="L52" s="58"/>
      <c r="M52" s="59"/>
      <c r="N52" s="61" t="s">
        <v>3</v>
      </c>
      <c r="O52" s="7"/>
      <c r="P52" s="62" t="s">
        <v>4</v>
      </c>
      <c r="Q52" s="59"/>
      <c r="R52" s="7"/>
      <c r="S52" s="1"/>
      <c r="T52" s="1"/>
      <c r="U52" s="1"/>
      <c r="V52" s="1"/>
      <c r="W52" s="1"/>
      <c r="X52" s="1"/>
      <c r="Y52" s="1"/>
      <c r="Z52" s="1"/>
    </row>
    <row r="53" spans="1:26" ht="31.5" customHeight="1" x14ac:dyDescent="0.2">
      <c r="A53" s="1"/>
      <c r="B53" s="56"/>
      <c r="C53" s="8" t="s">
        <v>5</v>
      </c>
      <c r="D53" s="8" t="s">
        <v>6</v>
      </c>
      <c r="E53" s="8" t="s">
        <v>7</v>
      </c>
      <c r="F53" s="8" t="s">
        <v>8</v>
      </c>
      <c r="G53" s="8" t="s">
        <v>9</v>
      </c>
      <c r="H53" s="9" t="s">
        <v>10</v>
      </c>
      <c r="I53" s="8" t="s">
        <v>11</v>
      </c>
      <c r="J53" s="9" t="s">
        <v>12</v>
      </c>
      <c r="K53" s="8" t="s">
        <v>13</v>
      </c>
      <c r="L53" s="9" t="s">
        <v>14</v>
      </c>
      <c r="M53" s="8" t="s">
        <v>15</v>
      </c>
      <c r="N53" s="56"/>
      <c r="O53" s="7"/>
      <c r="P53" s="10" t="s">
        <v>16</v>
      </c>
      <c r="Q53" s="10" t="s">
        <v>17</v>
      </c>
      <c r="R53" s="7"/>
      <c r="S53" s="1"/>
      <c r="T53" s="1"/>
      <c r="U53" s="1"/>
      <c r="V53" s="1"/>
      <c r="W53" s="1"/>
      <c r="X53" s="1"/>
      <c r="Y53" s="1"/>
      <c r="Z53" s="1"/>
    </row>
    <row r="54" spans="1:26" ht="14.25" customHeight="1" x14ac:dyDescent="0.2">
      <c r="A54" s="1"/>
      <c r="B54" s="11" t="s">
        <v>45</v>
      </c>
      <c r="C54" s="12">
        <v>500000000</v>
      </c>
      <c r="D54" s="13">
        <v>0</v>
      </c>
      <c r="E54" s="13">
        <v>0</v>
      </c>
      <c r="F54" s="14">
        <f t="shared" ref="F54:F56" si="15">+C54+D54+E54</f>
        <v>500000000</v>
      </c>
      <c r="G54" s="13">
        <v>0</v>
      </c>
      <c r="H54" s="13"/>
      <c r="I54" s="13">
        <v>0</v>
      </c>
      <c r="J54" s="13"/>
      <c r="K54" s="13">
        <v>0</v>
      </c>
      <c r="L54" s="13"/>
      <c r="M54" s="13">
        <f t="shared" ref="M54:M56" si="16">+G54+I54+K54</f>
        <v>0</v>
      </c>
      <c r="N54" s="15">
        <f t="shared" ref="N54:N56" si="17">+F54+M54</f>
        <v>500000000</v>
      </c>
      <c r="O54" s="16"/>
      <c r="P54" s="17" t="s">
        <v>46</v>
      </c>
      <c r="Q54" s="18">
        <v>1</v>
      </c>
      <c r="R54" s="16"/>
      <c r="S54" s="1"/>
      <c r="T54" s="1"/>
      <c r="U54" s="1"/>
      <c r="V54" s="1"/>
      <c r="W54" s="1"/>
      <c r="X54" s="1"/>
      <c r="Y54" s="1"/>
      <c r="Z54" s="1"/>
    </row>
    <row r="55" spans="1:26" ht="14.25" customHeight="1" x14ac:dyDescent="0.2">
      <c r="A55" s="1"/>
      <c r="B55" s="11" t="s">
        <v>47</v>
      </c>
      <c r="C55" s="12">
        <v>100000000</v>
      </c>
      <c r="D55" s="13">
        <v>0</v>
      </c>
      <c r="E55" s="13">
        <v>0</v>
      </c>
      <c r="F55" s="14">
        <f t="shared" si="15"/>
        <v>100000000</v>
      </c>
      <c r="G55" s="13">
        <v>0</v>
      </c>
      <c r="H55" s="13"/>
      <c r="I55" s="13">
        <v>0</v>
      </c>
      <c r="J55" s="13"/>
      <c r="K55" s="13">
        <v>0</v>
      </c>
      <c r="L55" s="13"/>
      <c r="M55" s="13">
        <f t="shared" si="16"/>
        <v>0</v>
      </c>
      <c r="N55" s="15">
        <f t="shared" si="17"/>
        <v>100000000</v>
      </c>
      <c r="O55" s="16"/>
      <c r="P55" s="17" t="s">
        <v>46</v>
      </c>
      <c r="Q55" s="18">
        <v>1</v>
      </c>
      <c r="R55" s="16"/>
      <c r="S55" s="1"/>
      <c r="T55" s="1"/>
      <c r="U55" s="1"/>
      <c r="V55" s="1"/>
      <c r="W55" s="1"/>
      <c r="X55" s="1"/>
      <c r="Y55" s="1"/>
      <c r="Z55" s="1"/>
    </row>
    <row r="56" spans="1:26" ht="14.25" customHeight="1" x14ac:dyDescent="0.2">
      <c r="A56" s="1"/>
      <c r="B56" s="11" t="s">
        <v>48</v>
      </c>
      <c r="C56" s="12">
        <v>100000000</v>
      </c>
      <c r="D56" s="13">
        <v>0</v>
      </c>
      <c r="E56" s="13">
        <v>0</v>
      </c>
      <c r="F56" s="14">
        <f t="shared" si="15"/>
        <v>100000000</v>
      </c>
      <c r="G56" s="13">
        <v>0</v>
      </c>
      <c r="H56" s="13"/>
      <c r="I56" s="13">
        <v>0</v>
      </c>
      <c r="J56" s="13"/>
      <c r="K56" s="13">
        <v>0</v>
      </c>
      <c r="L56" s="13"/>
      <c r="M56" s="13">
        <f t="shared" si="16"/>
        <v>0</v>
      </c>
      <c r="N56" s="15">
        <f t="shared" si="17"/>
        <v>100000000</v>
      </c>
      <c r="O56" s="16"/>
      <c r="P56" s="17" t="s">
        <v>46</v>
      </c>
      <c r="Q56" s="18">
        <v>1</v>
      </c>
      <c r="R56" s="16"/>
      <c r="S56" s="1"/>
      <c r="T56" s="1"/>
      <c r="U56" s="1"/>
      <c r="V56" s="1"/>
      <c r="W56" s="1"/>
      <c r="X56" s="1"/>
      <c r="Y56" s="1"/>
      <c r="Z56" s="1"/>
    </row>
    <row r="57" spans="1:26" ht="14.25" customHeight="1" x14ac:dyDescent="0.2">
      <c r="A57" s="1"/>
      <c r="B57" s="19" t="s">
        <v>19</v>
      </c>
      <c r="C57" s="20">
        <f t="shared" ref="C57:G57" si="18">SUM(C54:C56)</f>
        <v>700000000</v>
      </c>
      <c r="D57" s="20">
        <f t="shared" si="18"/>
        <v>0</v>
      </c>
      <c r="E57" s="20">
        <f t="shared" si="18"/>
        <v>0</v>
      </c>
      <c r="F57" s="20">
        <f t="shared" si="18"/>
        <v>700000000</v>
      </c>
      <c r="G57" s="20">
        <f t="shared" si="18"/>
        <v>0</v>
      </c>
      <c r="H57" s="1"/>
      <c r="I57" s="20">
        <f>SUM(I54:I56)</f>
        <v>0</v>
      </c>
      <c r="J57" s="1"/>
      <c r="K57" s="20">
        <f>SUM(K54:K56)</f>
        <v>0</v>
      </c>
      <c r="L57" s="1"/>
      <c r="M57" s="21">
        <f t="shared" ref="M57:N57" si="19">SUM(M54:M56)</f>
        <v>0</v>
      </c>
      <c r="N57" s="21">
        <f t="shared" si="19"/>
        <v>700000000</v>
      </c>
      <c r="O57" s="22"/>
      <c r="P57" s="1"/>
      <c r="Q57" s="23">
        <f>SUM(Q54:Q56)</f>
        <v>3</v>
      </c>
      <c r="R57" s="22"/>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9" t="s">
        <v>20</v>
      </c>
      <c r="C59" s="24">
        <f>F57</f>
        <v>700000000</v>
      </c>
      <c r="D59" s="25"/>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9" t="s">
        <v>21</v>
      </c>
      <c r="C60" s="24">
        <f>+M57</f>
        <v>0</v>
      </c>
      <c r="D60" s="25"/>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9" t="s">
        <v>3</v>
      </c>
      <c r="C61" s="26">
        <f>+C59+C60</f>
        <v>700000000</v>
      </c>
      <c r="D61" s="27"/>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28"/>
      <c r="B63" s="28"/>
      <c r="C63" s="28"/>
      <c r="D63" s="28"/>
      <c r="E63" s="28"/>
      <c r="F63" s="28"/>
      <c r="G63" s="28"/>
      <c r="H63" s="28"/>
      <c r="I63" s="28"/>
      <c r="J63" s="28"/>
      <c r="K63" s="28"/>
      <c r="L63" s="28"/>
      <c r="M63" s="28"/>
      <c r="N63" s="28"/>
      <c r="O63" s="28"/>
      <c r="P63" s="28"/>
      <c r="Q63" s="28"/>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P52:Q52"/>
    <mergeCell ref="C23:F23"/>
    <mergeCell ref="G23:M23"/>
    <mergeCell ref="N23:N24"/>
    <mergeCell ref="P23:Q23"/>
    <mergeCell ref="C35:N35"/>
    <mergeCell ref="C37:F37"/>
    <mergeCell ref="N37:N38"/>
    <mergeCell ref="P6:Q6"/>
    <mergeCell ref="C21:N21"/>
    <mergeCell ref="G37:M37"/>
    <mergeCell ref="P37:Q37"/>
    <mergeCell ref="C50:N50"/>
    <mergeCell ref="B6:B7"/>
    <mergeCell ref="B23:B24"/>
    <mergeCell ref="B37:B38"/>
    <mergeCell ref="B52:B53"/>
    <mergeCell ref="C2:N2"/>
    <mergeCell ref="C4:N4"/>
    <mergeCell ref="C6:F6"/>
    <mergeCell ref="G6:M6"/>
    <mergeCell ref="N6:N7"/>
    <mergeCell ref="C52:F52"/>
    <mergeCell ref="G52:M52"/>
    <mergeCell ref="N52:N5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49</v>
      </c>
      <c r="C2" s="57" t="s">
        <v>50</v>
      </c>
      <c r="D2" s="58"/>
      <c r="E2" s="58"/>
      <c r="F2" s="58"/>
      <c r="G2" s="58"/>
      <c r="H2" s="58"/>
      <c r="I2" s="58"/>
      <c r="J2" s="58"/>
      <c r="K2" s="58"/>
      <c r="L2" s="58"/>
      <c r="M2" s="58"/>
      <c r="N2" s="59"/>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51</v>
      </c>
      <c r="C4" s="57" t="s">
        <v>52</v>
      </c>
      <c r="D4" s="58"/>
      <c r="E4" s="58"/>
      <c r="F4" s="58"/>
      <c r="G4" s="58"/>
      <c r="H4" s="58"/>
      <c r="I4" s="58"/>
      <c r="J4" s="58"/>
      <c r="K4" s="58"/>
      <c r="L4" s="58"/>
      <c r="M4" s="58"/>
      <c r="N4" s="59"/>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5" t="s">
        <v>0</v>
      </c>
      <c r="C6" s="60" t="s">
        <v>1</v>
      </c>
      <c r="D6" s="58"/>
      <c r="E6" s="58"/>
      <c r="F6" s="59"/>
      <c r="G6" s="60" t="s">
        <v>2</v>
      </c>
      <c r="H6" s="58"/>
      <c r="I6" s="58"/>
      <c r="J6" s="58"/>
      <c r="K6" s="58"/>
      <c r="L6" s="58"/>
      <c r="M6" s="59"/>
      <c r="N6" s="61" t="s">
        <v>3</v>
      </c>
      <c r="O6" s="7"/>
      <c r="P6" s="62" t="s">
        <v>4</v>
      </c>
      <c r="Q6" s="59"/>
      <c r="R6" s="7"/>
      <c r="S6" s="1"/>
      <c r="T6" s="1"/>
      <c r="U6" s="1"/>
      <c r="V6" s="1"/>
      <c r="W6" s="1"/>
      <c r="X6" s="1"/>
      <c r="Y6" s="1"/>
      <c r="Z6" s="1"/>
    </row>
    <row r="7" spans="1:26" ht="31.5" customHeight="1" x14ac:dyDescent="0.2">
      <c r="A7" s="1"/>
      <c r="B7" s="56"/>
      <c r="C7" s="8" t="s">
        <v>5</v>
      </c>
      <c r="D7" s="8" t="s">
        <v>6</v>
      </c>
      <c r="E7" s="8" t="s">
        <v>7</v>
      </c>
      <c r="F7" s="8" t="s">
        <v>8</v>
      </c>
      <c r="G7" s="8" t="s">
        <v>9</v>
      </c>
      <c r="H7" s="9" t="s">
        <v>10</v>
      </c>
      <c r="I7" s="8" t="s">
        <v>11</v>
      </c>
      <c r="J7" s="9" t="s">
        <v>12</v>
      </c>
      <c r="K7" s="8" t="s">
        <v>13</v>
      </c>
      <c r="L7" s="9" t="s">
        <v>14</v>
      </c>
      <c r="M7" s="8" t="s">
        <v>15</v>
      </c>
      <c r="N7" s="56"/>
      <c r="O7" s="7"/>
      <c r="P7" s="10" t="s">
        <v>16</v>
      </c>
      <c r="Q7" s="10" t="s">
        <v>17</v>
      </c>
      <c r="R7" s="7"/>
      <c r="S7" s="1"/>
      <c r="T7" s="1"/>
      <c r="U7" s="1"/>
      <c r="V7" s="1"/>
      <c r="W7" s="1"/>
      <c r="X7" s="1"/>
      <c r="Y7" s="1"/>
      <c r="Z7" s="1"/>
    </row>
    <row r="8" spans="1:26" ht="14.25" customHeight="1" x14ac:dyDescent="0.2">
      <c r="A8" s="1"/>
      <c r="B8" s="11" t="s">
        <v>53</v>
      </c>
      <c r="C8" s="13">
        <v>0</v>
      </c>
      <c r="D8" s="13">
        <v>0</v>
      </c>
      <c r="E8" s="13">
        <v>0</v>
      </c>
      <c r="F8" s="14">
        <f t="shared" ref="F8:F10" si="0">+C8+D8+E8</f>
        <v>0</v>
      </c>
      <c r="G8" s="13">
        <v>0</v>
      </c>
      <c r="H8" s="13"/>
      <c r="I8" s="13">
        <v>0</v>
      </c>
      <c r="J8" s="13"/>
      <c r="K8" s="13">
        <v>0</v>
      </c>
      <c r="L8" s="13"/>
      <c r="M8" s="13">
        <f t="shared" ref="M8:M10" si="1">+G8+I8+K8</f>
        <v>0</v>
      </c>
      <c r="N8" s="15">
        <f t="shared" ref="N8:N10" si="2">+F8+M8</f>
        <v>0</v>
      </c>
      <c r="O8" s="16"/>
      <c r="P8" s="17"/>
      <c r="Q8" s="18"/>
      <c r="R8" s="16"/>
      <c r="S8" s="1"/>
      <c r="T8" s="1"/>
      <c r="U8" s="1"/>
      <c r="V8" s="1"/>
      <c r="W8" s="1"/>
      <c r="X8" s="1"/>
      <c r="Y8" s="1"/>
      <c r="Z8" s="1"/>
    </row>
    <row r="9" spans="1:26" ht="14.25" customHeight="1" x14ac:dyDescent="0.2">
      <c r="A9" s="1"/>
      <c r="B9" s="11" t="s">
        <v>54</v>
      </c>
      <c r="C9" s="13">
        <v>0</v>
      </c>
      <c r="D9" s="13">
        <v>0</v>
      </c>
      <c r="E9" s="13">
        <v>0</v>
      </c>
      <c r="F9" s="14">
        <f t="shared" si="0"/>
        <v>0</v>
      </c>
      <c r="G9" s="13">
        <v>0</v>
      </c>
      <c r="H9" s="13"/>
      <c r="I9" s="13">
        <v>0</v>
      </c>
      <c r="J9" s="13"/>
      <c r="K9" s="13">
        <v>0</v>
      </c>
      <c r="L9" s="13"/>
      <c r="M9" s="13">
        <f t="shared" si="1"/>
        <v>0</v>
      </c>
      <c r="N9" s="15">
        <f t="shared" si="2"/>
        <v>0</v>
      </c>
      <c r="O9" s="16"/>
      <c r="P9" s="17"/>
      <c r="Q9" s="18"/>
      <c r="R9" s="16"/>
      <c r="S9" s="1"/>
      <c r="T9" s="1"/>
      <c r="U9" s="1"/>
      <c r="V9" s="1"/>
      <c r="W9" s="1"/>
      <c r="X9" s="1"/>
      <c r="Y9" s="1"/>
      <c r="Z9" s="1"/>
    </row>
    <row r="10" spans="1:26" ht="14.25" customHeight="1" x14ac:dyDescent="0.2">
      <c r="A10" s="1"/>
      <c r="B10" s="11" t="s">
        <v>55</v>
      </c>
      <c r="C10" s="13">
        <v>0</v>
      </c>
      <c r="D10" s="13">
        <v>0</v>
      </c>
      <c r="E10" s="13">
        <v>0</v>
      </c>
      <c r="F10" s="14">
        <f t="shared" si="0"/>
        <v>0</v>
      </c>
      <c r="G10" s="13">
        <v>0</v>
      </c>
      <c r="H10" s="13"/>
      <c r="I10" s="13">
        <v>0</v>
      </c>
      <c r="J10" s="13"/>
      <c r="K10" s="13">
        <v>0</v>
      </c>
      <c r="L10" s="13"/>
      <c r="M10" s="13">
        <f t="shared" si="1"/>
        <v>0</v>
      </c>
      <c r="N10" s="15">
        <f t="shared" si="2"/>
        <v>0</v>
      </c>
      <c r="O10" s="16"/>
      <c r="P10" s="17"/>
      <c r="Q10" s="18"/>
      <c r="R10" s="16"/>
      <c r="S10" s="1"/>
      <c r="T10" s="1"/>
      <c r="U10" s="1"/>
      <c r="V10" s="1"/>
      <c r="W10" s="1"/>
      <c r="X10" s="1"/>
      <c r="Y10" s="1"/>
      <c r="Z10" s="1"/>
    </row>
    <row r="11" spans="1:26" ht="14.25" customHeight="1" x14ac:dyDescent="0.2">
      <c r="A11" s="1"/>
      <c r="B11" s="19" t="s">
        <v>19</v>
      </c>
      <c r="C11" s="20">
        <f t="shared" ref="C11:G11" si="3">SUM(C8:C10)</f>
        <v>0</v>
      </c>
      <c r="D11" s="20">
        <f t="shared" si="3"/>
        <v>0</v>
      </c>
      <c r="E11" s="20">
        <f t="shared" si="3"/>
        <v>0</v>
      </c>
      <c r="F11" s="20">
        <f t="shared" si="3"/>
        <v>0</v>
      </c>
      <c r="G11" s="20">
        <f t="shared" si="3"/>
        <v>0</v>
      </c>
      <c r="H11" s="1"/>
      <c r="I11" s="20">
        <f>SUM(I8:I10)</f>
        <v>0</v>
      </c>
      <c r="J11" s="1"/>
      <c r="K11" s="20">
        <f>SUM(K8:K10)</f>
        <v>0</v>
      </c>
      <c r="L11" s="1"/>
      <c r="M11" s="21">
        <f t="shared" ref="M11:N11" si="4">SUM(M8:M10)</f>
        <v>0</v>
      </c>
      <c r="N11" s="21">
        <f t="shared" si="4"/>
        <v>0</v>
      </c>
      <c r="O11" s="22"/>
      <c r="P11" s="1"/>
      <c r="Q11" s="23">
        <f>SUM(Q8:Q10)</f>
        <v>0</v>
      </c>
      <c r="R11" s="22"/>
      <c r="S11" s="1"/>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9" t="s">
        <v>20</v>
      </c>
      <c r="C13" s="24">
        <f>F11</f>
        <v>0</v>
      </c>
      <c r="D13" s="25"/>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9" t="s">
        <v>21</v>
      </c>
      <c r="C14" s="24">
        <f>+M11</f>
        <v>0</v>
      </c>
      <c r="D14" s="25"/>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9" t="s">
        <v>3</v>
      </c>
      <c r="C15" s="26">
        <f>+C13+C14</f>
        <v>0</v>
      </c>
      <c r="D15" s="27"/>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28"/>
      <c r="B17" s="28"/>
      <c r="C17" s="28"/>
      <c r="D17" s="28"/>
      <c r="E17" s="28"/>
      <c r="F17" s="28"/>
      <c r="G17" s="28"/>
      <c r="H17" s="28"/>
      <c r="I17" s="28"/>
      <c r="J17" s="28"/>
      <c r="K17" s="28"/>
      <c r="L17" s="28"/>
      <c r="M17" s="28"/>
      <c r="N17" s="28"/>
      <c r="O17" s="28"/>
      <c r="P17" s="28"/>
      <c r="Q17" s="28"/>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9.25" customHeight="1" x14ac:dyDescent="0.2">
      <c r="A19" s="1"/>
      <c r="B19" s="2" t="s">
        <v>56</v>
      </c>
      <c r="C19" s="57" t="s">
        <v>57</v>
      </c>
      <c r="D19" s="58"/>
      <c r="E19" s="58"/>
      <c r="F19" s="58"/>
      <c r="G19" s="58"/>
      <c r="H19" s="58"/>
      <c r="I19" s="58"/>
      <c r="J19" s="58"/>
      <c r="K19" s="58"/>
      <c r="L19" s="58"/>
      <c r="M19" s="58"/>
      <c r="N19" s="59"/>
      <c r="O19" s="3"/>
      <c r="P19" s="1"/>
      <c r="Q19" s="1"/>
      <c r="R19" s="3"/>
      <c r="S19" s="1"/>
      <c r="T19" s="1"/>
      <c r="U19" s="1"/>
      <c r="V19" s="1"/>
      <c r="W19" s="1"/>
      <c r="X19" s="1"/>
      <c r="Y19" s="1"/>
      <c r="Z19" s="1"/>
    </row>
    <row r="20" spans="1:26" ht="15" customHeight="1" x14ac:dyDescent="0.2">
      <c r="A20" s="1"/>
      <c r="B20" s="5"/>
      <c r="C20" s="6"/>
      <c r="D20" s="6"/>
      <c r="E20" s="6"/>
      <c r="F20" s="6"/>
      <c r="G20" s="6"/>
      <c r="H20" s="6"/>
      <c r="I20" s="6"/>
      <c r="J20" s="6"/>
      <c r="K20" s="6"/>
      <c r="L20" s="6"/>
      <c r="M20" s="6"/>
      <c r="N20" s="6"/>
      <c r="O20" s="6"/>
      <c r="P20" s="1"/>
      <c r="Q20" s="1"/>
      <c r="R20" s="6"/>
      <c r="S20" s="1"/>
      <c r="T20" s="1"/>
      <c r="U20" s="1"/>
      <c r="V20" s="1"/>
      <c r="W20" s="1"/>
      <c r="X20" s="1"/>
      <c r="Y20" s="1"/>
      <c r="Z20" s="1"/>
    </row>
    <row r="21" spans="1:26" ht="16.5" customHeight="1" x14ac:dyDescent="0.2">
      <c r="A21" s="1"/>
      <c r="B21" s="55" t="s">
        <v>0</v>
      </c>
      <c r="C21" s="60" t="s">
        <v>1</v>
      </c>
      <c r="D21" s="58"/>
      <c r="E21" s="58"/>
      <c r="F21" s="59"/>
      <c r="G21" s="60" t="s">
        <v>2</v>
      </c>
      <c r="H21" s="58"/>
      <c r="I21" s="58"/>
      <c r="J21" s="58"/>
      <c r="K21" s="58"/>
      <c r="L21" s="58"/>
      <c r="M21" s="59"/>
      <c r="N21" s="61" t="s">
        <v>3</v>
      </c>
      <c r="O21" s="7"/>
      <c r="P21" s="62" t="s">
        <v>4</v>
      </c>
      <c r="Q21" s="59"/>
      <c r="R21" s="7"/>
      <c r="S21" s="1"/>
      <c r="T21" s="1"/>
      <c r="U21" s="1"/>
      <c r="V21" s="1"/>
      <c r="W21" s="1"/>
      <c r="X21" s="1"/>
      <c r="Y21" s="1"/>
      <c r="Z21" s="1"/>
    </row>
    <row r="22" spans="1:26" ht="31.5" customHeight="1" x14ac:dyDescent="0.2">
      <c r="A22" s="1"/>
      <c r="B22" s="56"/>
      <c r="C22" s="8" t="s">
        <v>5</v>
      </c>
      <c r="D22" s="8" t="s">
        <v>6</v>
      </c>
      <c r="E22" s="8" t="s">
        <v>7</v>
      </c>
      <c r="F22" s="8" t="s">
        <v>8</v>
      </c>
      <c r="G22" s="8" t="s">
        <v>9</v>
      </c>
      <c r="H22" s="9" t="s">
        <v>10</v>
      </c>
      <c r="I22" s="8" t="s">
        <v>11</v>
      </c>
      <c r="J22" s="9" t="s">
        <v>12</v>
      </c>
      <c r="K22" s="8" t="s">
        <v>13</v>
      </c>
      <c r="L22" s="9" t="s">
        <v>14</v>
      </c>
      <c r="M22" s="8" t="s">
        <v>15</v>
      </c>
      <c r="N22" s="56"/>
      <c r="O22" s="7"/>
      <c r="P22" s="10" t="s">
        <v>16</v>
      </c>
      <c r="Q22" s="10" t="s">
        <v>17</v>
      </c>
      <c r="R22" s="7"/>
      <c r="S22" s="1"/>
      <c r="T22" s="1"/>
      <c r="U22" s="1"/>
      <c r="V22" s="1"/>
      <c r="W22" s="1"/>
      <c r="X22" s="1"/>
      <c r="Y22" s="1"/>
      <c r="Z22" s="1"/>
    </row>
    <row r="23" spans="1:26" ht="14.25" customHeight="1" x14ac:dyDescent="0.2">
      <c r="A23" s="1"/>
      <c r="B23" s="11" t="s">
        <v>58</v>
      </c>
      <c r="C23" s="13">
        <v>0</v>
      </c>
      <c r="D23" s="13">
        <v>0</v>
      </c>
      <c r="E23" s="13">
        <v>0</v>
      </c>
      <c r="F23" s="14">
        <f>+C23+D23+E23</f>
        <v>0</v>
      </c>
      <c r="G23" s="13">
        <v>0</v>
      </c>
      <c r="H23" s="13"/>
      <c r="I23" s="13">
        <v>0</v>
      </c>
      <c r="J23" s="13"/>
      <c r="K23" s="13">
        <v>0</v>
      </c>
      <c r="L23" s="13"/>
      <c r="M23" s="13">
        <f>+G23+I23+K23</f>
        <v>0</v>
      </c>
      <c r="N23" s="15">
        <f>+F23+M23</f>
        <v>0</v>
      </c>
      <c r="O23" s="16"/>
      <c r="P23" s="17"/>
      <c r="Q23" s="18"/>
      <c r="R23" s="16"/>
      <c r="S23" s="1"/>
      <c r="T23" s="1"/>
      <c r="U23" s="1"/>
      <c r="V23" s="1"/>
      <c r="W23" s="1"/>
      <c r="X23" s="1"/>
      <c r="Y23" s="1"/>
      <c r="Z23" s="1"/>
    </row>
    <row r="24" spans="1:26" ht="14.25" customHeight="1" x14ac:dyDescent="0.2">
      <c r="A24" s="1"/>
      <c r="B24" s="19" t="s">
        <v>19</v>
      </c>
      <c r="C24" s="20">
        <f t="shared" ref="C24:G24" si="5">SUM(C23)</f>
        <v>0</v>
      </c>
      <c r="D24" s="20">
        <f t="shared" si="5"/>
        <v>0</v>
      </c>
      <c r="E24" s="20">
        <f t="shared" si="5"/>
        <v>0</v>
      </c>
      <c r="F24" s="20">
        <f t="shared" si="5"/>
        <v>0</v>
      </c>
      <c r="G24" s="20">
        <f t="shared" si="5"/>
        <v>0</v>
      </c>
      <c r="H24" s="1"/>
      <c r="I24" s="20">
        <f>SUM(I23)</f>
        <v>0</v>
      </c>
      <c r="J24" s="1"/>
      <c r="K24" s="20">
        <f>SUM(K23)</f>
        <v>0</v>
      </c>
      <c r="L24" s="1"/>
      <c r="M24" s="21">
        <f t="shared" ref="M24:N24" si="6">SUM(M23)</f>
        <v>0</v>
      </c>
      <c r="N24" s="21">
        <f t="shared" si="6"/>
        <v>0</v>
      </c>
      <c r="O24" s="22"/>
      <c r="P24" s="1"/>
      <c r="Q24" s="23">
        <f>SUM(Q23)</f>
        <v>0</v>
      </c>
      <c r="R24" s="22"/>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9" t="s">
        <v>20</v>
      </c>
      <c r="C26" s="24">
        <f>F24</f>
        <v>0</v>
      </c>
      <c r="D26" s="25"/>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9" t="s">
        <v>21</v>
      </c>
      <c r="C27" s="24">
        <f>+M24</f>
        <v>0</v>
      </c>
      <c r="D27" s="25"/>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9" t="s">
        <v>3</v>
      </c>
      <c r="C28" s="26">
        <f>+C26+C27</f>
        <v>0</v>
      </c>
      <c r="D28" s="27"/>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28"/>
      <c r="B30" s="28"/>
      <c r="C30" s="28"/>
      <c r="D30" s="28"/>
      <c r="E30" s="28"/>
      <c r="F30" s="28"/>
      <c r="G30" s="28"/>
      <c r="H30" s="28"/>
      <c r="I30" s="28"/>
      <c r="J30" s="28"/>
      <c r="K30" s="28"/>
      <c r="L30" s="28"/>
      <c r="M30" s="28"/>
      <c r="N30" s="28"/>
      <c r="O30" s="28"/>
      <c r="P30" s="28"/>
      <c r="Q30" s="28"/>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29.25" customHeight="1" x14ac:dyDescent="0.2">
      <c r="A32" s="1"/>
      <c r="B32" s="2" t="s">
        <v>59</v>
      </c>
      <c r="C32" s="57" t="s">
        <v>60</v>
      </c>
      <c r="D32" s="58"/>
      <c r="E32" s="58"/>
      <c r="F32" s="58"/>
      <c r="G32" s="58"/>
      <c r="H32" s="58"/>
      <c r="I32" s="58"/>
      <c r="J32" s="58"/>
      <c r="K32" s="58"/>
      <c r="L32" s="58"/>
      <c r="M32" s="58"/>
      <c r="N32" s="59"/>
      <c r="O32" s="3"/>
      <c r="P32" s="1"/>
      <c r="Q32" s="1"/>
      <c r="R32" s="3"/>
      <c r="S32" s="1"/>
      <c r="T32" s="1"/>
      <c r="U32" s="1"/>
      <c r="V32" s="1"/>
      <c r="W32" s="1"/>
      <c r="X32" s="1"/>
      <c r="Y32" s="1"/>
      <c r="Z32" s="1"/>
    </row>
    <row r="33" spans="1:26" ht="15" customHeight="1" x14ac:dyDescent="0.2">
      <c r="A33" s="1"/>
      <c r="B33" s="5"/>
      <c r="C33" s="6"/>
      <c r="D33" s="6"/>
      <c r="E33" s="6"/>
      <c r="F33" s="6"/>
      <c r="G33" s="6"/>
      <c r="H33" s="6"/>
      <c r="I33" s="6"/>
      <c r="J33" s="6"/>
      <c r="K33" s="6"/>
      <c r="L33" s="6"/>
      <c r="M33" s="6"/>
      <c r="N33" s="6"/>
      <c r="O33" s="6"/>
      <c r="P33" s="1"/>
      <c r="Q33" s="1"/>
      <c r="R33" s="6"/>
      <c r="S33" s="1"/>
      <c r="T33" s="1"/>
      <c r="U33" s="1"/>
      <c r="V33" s="1"/>
      <c r="W33" s="1"/>
      <c r="X33" s="1"/>
      <c r="Y33" s="1"/>
      <c r="Z33" s="1"/>
    </row>
    <row r="34" spans="1:26" ht="16.5" customHeight="1" x14ac:dyDescent="0.2">
      <c r="A34" s="1"/>
      <c r="B34" s="55" t="s">
        <v>0</v>
      </c>
      <c r="C34" s="60" t="s">
        <v>1</v>
      </c>
      <c r="D34" s="58"/>
      <c r="E34" s="58"/>
      <c r="F34" s="59"/>
      <c r="G34" s="60" t="s">
        <v>2</v>
      </c>
      <c r="H34" s="58"/>
      <c r="I34" s="58"/>
      <c r="J34" s="58"/>
      <c r="K34" s="58"/>
      <c r="L34" s="58"/>
      <c r="M34" s="59"/>
      <c r="N34" s="61" t="s">
        <v>3</v>
      </c>
      <c r="O34" s="7"/>
      <c r="P34" s="62" t="s">
        <v>4</v>
      </c>
      <c r="Q34" s="59"/>
      <c r="R34" s="7"/>
      <c r="S34" s="1"/>
      <c r="T34" s="1"/>
      <c r="U34" s="1"/>
      <c r="V34" s="1"/>
      <c r="W34" s="1"/>
      <c r="X34" s="1"/>
      <c r="Y34" s="1"/>
      <c r="Z34" s="1"/>
    </row>
    <row r="35" spans="1:26" ht="31.5" customHeight="1" x14ac:dyDescent="0.2">
      <c r="A35" s="1"/>
      <c r="B35" s="56"/>
      <c r="C35" s="8" t="s">
        <v>5</v>
      </c>
      <c r="D35" s="8" t="s">
        <v>6</v>
      </c>
      <c r="E35" s="8" t="s">
        <v>7</v>
      </c>
      <c r="F35" s="8" t="s">
        <v>8</v>
      </c>
      <c r="G35" s="8" t="s">
        <v>9</v>
      </c>
      <c r="H35" s="9" t="s">
        <v>10</v>
      </c>
      <c r="I35" s="8" t="s">
        <v>11</v>
      </c>
      <c r="J35" s="9" t="s">
        <v>12</v>
      </c>
      <c r="K35" s="8" t="s">
        <v>13</v>
      </c>
      <c r="L35" s="9" t="s">
        <v>14</v>
      </c>
      <c r="M35" s="8" t="s">
        <v>15</v>
      </c>
      <c r="N35" s="56"/>
      <c r="O35" s="7"/>
      <c r="P35" s="10" t="s">
        <v>16</v>
      </c>
      <c r="Q35" s="10" t="s">
        <v>17</v>
      </c>
      <c r="R35" s="7"/>
      <c r="S35" s="1"/>
      <c r="T35" s="1"/>
      <c r="U35" s="1"/>
      <c r="V35" s="1"/>
      <c r="W35" s="1"/>
      <c r="X35" s="1"/>
      <c r="Y35" s="1"/>
      <c r="Z35" s="1"/>
    </row>
    <row r="36" spans="1:26" ht="14.25" customHeight="1" x14ac:dyDescent="0.2">
      <c r="A36" s="1"/>
      <c r="B36" s="11" t="s">
        <v>53</v>
      </c>
      <c r="C36" s="13">
        <v>0</v>
      </c>
      <c r="D36" s="13">
        <v>0</v>
      </c>
      <c r="E36" s="13">
        <v>0</v>
      </c>
      <c r="F36" s="14">
        <f t="shared" ref="F36:F38" si="7">+C36+D36+E36</f>
        <v>0</v>
      </c>
      <c r="G36" s="13">
        <v>0</v>
      </c>
      <c r="H36" s="13"/>
      <c r="I36" s="13">
        <v>0</v>
      </c>
      <c r="J36" s="13"/>
      <c r="K36" s="13">
        <v>0</v>
      </c>
      <c r="L36" s="13"/>
      <c r="M36" s="13">
        <f t="shared" ref="M36:M38" si="8">+G36+I36+K36</f>
        <v>0</v>
      </c>
      <c r="N36" s="15">
        <f t="shared" ref="N36:N38" si="9">+F36+M36</f>
        <v>0</v>
      </c>
      <c r="O36" s="16"/>
      <c r="P36" s="17"/>
      <c r="Q36" s="18"/>
      <c r="R36" s="16"/>
      <c r="S36" s="1"/>
      <c r="T36" s="1"/>
      <c r="U36" s="1"/>
      <c r="V36" s="1"/>
      <c r="W36" s="1"/>
      <c r="X36" s="1"/>
      <c r="Y36" s="1"/>
      <c r="Z36" s="1"/>
    </row>
    <row r="37" spans="1:26" ht="14.25" customHeight="1" x14ac:dyDescent="0.2">
      <c r="A37" s="1"/>
      <c r="B37" s="11" t="s">
        <v>54</v>
      </c>
      <c r="C37" s="13">
        <v>0</v>
      </c>
      <c r="D37" s="13">
        <v>0</v>
      </c>
      <c r="E37" s="13">
        <v>0</v>
      </c>
      <c r="F37" s="14">
        <f t="shared" si="7"/>
        <v>0</v>
      </c>
      <c r="G37" s="13">
        <v>0</v>
      </c>
      <c r="H37" s="13"/>
      <c r="I37" s="13">
        <v>0</v>
      </c>
      <c r="J37" s="13"/>
      <c r="K37" s="13">
        <v>0</v>
      </c>
      <c r="L37" s="13"/>
      <c r="M37" s="13">
        <f t="shared" si="8"/>
        <v>0</v>
      </c>
      <c r="N37" s="15">
        <f t="shared" si="9"/>
        <v>0</v>
      </c>
      <c r="O37" s="16"/>
      <c r="P37" s="17"/>
      <c r="Q37" s="18"/>
      <c r="R37" s="16"/>
      <c r="S37" s="1"/>
      <c r="T37" s="1"/>
      <c r="U37" s="1"/>
      <c r="V37" s="1"/>
      <c r="W37" s="1"/>
      <c r="X37" s="1"/>
      <c r="Y37" s="1"/>
      <c r="Z37" s="1"/>
    </row>
    <row r="38" spans="1:26" ht="14.25" customHeight="1" x14ac:dyDescent="0.2">
      <c r="A38" s="1"/>
      <c r="B38" s="11" t="s">
        <v>55</v>
      </c>
      <c r="C38" s="13">
        <v>0</v>
      </c>
      <c r="D38" s="13">
        <v>0</v>
      </c>
      <c r="E38" s="13">
        <v>0</v>
      </c>
      <c r="F38" s="14">
        <f t="shared" si="7"/>
        <v>0</v>
      </c>
      <c r="G38" s="13">
        <v>0</v>
      </c>
      <c r="H38" s="13"/>
      <c r="I38" s="13">
        <v>0</v>
      </c>
      <c r="J38" s="13"/>
      <c r="K38" s="13">
        <v>0</v>
      </c>
      <c r="L38" s="13"/>
      <c r="M38" s="13">
        <f t="shared" si="8"/>
        <v>0</v>
      </c>
      <c r="N38" s="15">
        <f t="shared" si="9"/>
        <v>0</v>
      </c>
      <c r="O38" s="16"/>
      <c r="P38" s="17"/>
      <c r="Q38" s="18"/>
      <c r="R38" s="16"/>
      <c r="S38" s="1"/>
      <c r="T38" s="1"/>
      <c r="U38" s="1"/>
      <c r="V38" s="1"/>
      <c r="W38" s="1"/>
      <c r="X38" s="1"/>
      <c r="Y38" s="1"/>
      <c r="Z38" s="1"/>
    </row>
    <row r="39" spans="1:26" ht="14.25" customHeight="1" x14ac:dyDescent="0.2">
      <c r="A39" s="1"/>
      <c r="B39" s="19" t="s">
        <v>19</v>
      </c>
      <c r="C39" s="20">
        <f t="shared" ref="C39:G39" si="10">SUM(C36:C38)</f>
        <v>0</v>
      </c>
      <c r="D39" s="20">
        <f t="shared" si="10"/>
        <v>0</v>
      </c>
      <c r="E39" s="20">
        <f t="shared" si="10"/>
        <v>0</v>
      </c>
      <c r="F39" s="20">
        <f t="shared" si="10"/>
        <v>0</v>
      </c>
      <c r="G39" s="20">
        <f t="shared" si="10"/>
        <v>0</v>
      </c>
      <c r="H39" s="1"/>
      <c r="I39" s="20">
        <f>SUM(I36:I38)</f>
        <v>0</v>
      </c>
      <c r="J39" s="1"/>
      <c r="K39" s="20">
        <f>SUM(K36:K38)</f>
        <v>0</v>
      </c>
      <c r="L39" s="1"/>
      <c r="M39" s="21">
        <f t="shared" ref="M39:N39" si="11">SUM(M36:M38)</f>
        <v>0</v>
      </c>
      <c r="N39" s="21">
        <f t="shared" si="11"/>
        <v>0</v>
      </c>
      <c r="O39" s="22"/>
      <c r="P39" s="1"/>
      <c r="Q39" s="23">
        <f>SUM(Q36:Q38)</f>
        <v>0</v>
      </c>
      <c r="R39" s="22"/>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9" t="s">
        <v>20</v>
      </c>
      <c r="C41" s="24">
        <f>F39</f>
        <v>0</v>
      </c>
      <c r="D41" s="25"/>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9" t="s">
        <v>21</v>
      </c>
      <c r="C42" s="24">
        <f>+M39</f>
        <v>0</v>
      </c>
      <c r="D42" s="25"/>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9" t="s">
        <v>3</v>
      </c>
      <c r="C43" s="26">
        <f>+C41+C42</f>
        <v>0</v>
      </c>
      <c r="D43" s="27"/>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28"/>
      <c r="B45" s="28"/>
      <c r="C45" s="28"/>
      <c r="D45" s="28"/>
      <c r="E45" s="28"/>
      <c r="F45" s="28"/>
      <c r="G45" s="28"/>
      <c r="H45" s="28"/>
      <c r="I45" s="28"/>
      <c r="J45" s="28"/>
      <c r="K45" s="28"/>
      <c r="L45" s="28"/>
      <c r="M45" s="28"/>
      <c r="N45" s="28"/>
      <c r="O45" s="28"/>
      <c r="P45" s="28"/>
      <c r="Q45" s="28"/>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9.25" customHeight="1" x14ac:dyDescent="0.2">
      <c r="A47" s="1"/>
      <c r="B47" s="2" t="s">
        <v>61</v>
      </c>
      <c r="C47" s="57" t="s">
        <v>62</v>
      </c>
      <c r="D47" s="58"/>
      <c r="E47" s="58"/>
      <c r="F47" s="58"/>
      <c r="G47" s="58"/>
      <c r="H47" s="58"/>
      <c r="I47" s="58"/>
      <c r="J47" s="58"/>
      <c r="K47" s="58"/>
      <c r="L47" s="58"/>
      <c r="M47" s="58"/>
      <c r="N47" s="59"/>
      <c r="O47" s="3"/>
      <c r="P47" s="1"/>
      <c r="Q47" s="1"/>
      <c r="R47" s="3"/>
      <c r="S47" s="1"/>
      <c r="T47" s="1"/>
      <c r="U47" s="1"/>
      <c r="V47" s="1"/>
      <c r="W47" s="1"/>
      <c r="X47" s="1"/>
      <c r="Y47" s="1"/>
      <c r="Z47" s="1"/>
    </row>
    <row r="48" spans="1:26" ht="15" customHeight="1" x14ac:dyDescent="0.2">
      <c r="A48" s="1"/>
      <c r="B48" s="5"/>
      <c r="C48" s="6"/>
      <c r="D48" s="6"/>
      <c r="E48" s="6"/>
      <c r="F48" s="6"/>
      <c r="G48" s="6"/>
      <c r="H48" s="6"/>
      <c r="I48" s="6"/>
      <c r="J48" s="6"/>
      <c r="K48" s="6"/>
      <c r="L48" s="6"/>
      <c r="M48" s="6"/>
      <c r="N48" s="6"/>
      <c r="O48" s="6"/>
      <c r="P48" s="1"/>
      <c r="Q48" s="1"/>
      <c r="R48" s="6"/>
      <c r="S48" s="1"/>
      <c r="T48" s="1"/>
      <c r="U48" s="1"/>
      <c r="V48" s="1"/>
      <c r="W48" s="1"/>
      <c r="X48" s="1"/>
      <c r="Y48" s="1"/>
      <c r="Z48" s="1"/>
    </row>
    <row r="49" spans="1:26" ht="16.5" customHeight="1" x14ac:dyDescent="0.2">
      <c r="A49" s="1"/>
      <c r="B49" s="55" t="s">
        <v>0</v>
      </c>
      <c r="C49" s="60" t="s">
        <v>1</v>
      </c>
      <c r="D49" s="58"/>
      <c r="E49" s="58"/>
      <c r="F49" s="59"/>
      <c r="G49" s="60" t="s">
        <v>2</v>
      </c>
      <c r="H49" s="58"/>
      <c r="I49" s="58"/>
      <c r="J49" s="58"/>
      <c r="K49" s="58"/>
      <c r="L49" s="58"/>
      <c r="M49" s="59"/>
      <c r="N49" s="61" t="s">
        <v>3</v>
      </c>
      <c r="O49" s="7"/>
      <c r="P49" s="62" t="s">
        <v>4</v>
      </c>
      <c r="Q49" s="59"/>
      <c r="R49" s="7"/>
      <c r="S49" s="1"/>
      <c r="T49" s="1"/>
      <c r="U49" s="1"/>
      <c r="V49" s="1"/>
      <c r="W49" s="1"/>
      <c r="X49" s="1"/>
      <c r="Y49" s="1"/>
      <c r="Z49" s="1"/>
    </row>
    <row r="50" spans="1:26" ht="31.5" customHeight="1" x14ac:dyDescent="0.2">
      <c r="A50" s="1"/>
      <c r="B50" s="56"/>
      <c r="C50" s="8" t="s">
        <v>5</v>
      </c>
      <c r="D50" s="8" t="s">
        <v>6</v>
      </c>
      <c r="E50" s="8" t="s">
        <v>7</v>
      </c>
      <c r="F50" s="8" t="s">
        <v>8</v>
      </c>
      <c r="G50" s="8" t="s">
        <v>9</v>
      </c>
      <c r="H50" s="9" t="s">
        <v>10</v>
      </c>
      <c r="I50" s="8" t="s">
        <v>11</v>
      </c>
      <c r="J50" s="9" t="s">
        <v>12</v>
      </c>
      <c r="K50" s="8" t="s">
        <v>13</v>
      </c>
      <c r="L50" s="9" t="s">
        <v>14</v>
      </c>
      <c r="M50" s="8" t="s">
        <v>15</v>
      </c>
      <c r="N50" s="56"/>
      <c r="O50" s="7"/>
      <c r="P50" s="10" t="s">
        <v>16</v>
      </c>
      <c r="Q50" s="10" t="s">
        <v>17</v>
      </c>
      <c r="R50" s="7"/>
      <c r="S50" s="1"/>
      <c r="T50" s="1"/>
      <c r="U50" s="1"/>
      <c r="V50" s="1"/>
      <c r="W50" s="1"/>
      <c r="X50" s="1"/>
      <c r="Y50" s="1"/>
      <c r="Z50" s="1"/>
    </row>
    <row r="51" spans="1:26" ht="14.25" customHeight="1" x14ac:dyDescent="0.2">
      <c r="A51" s="1"/>
      <c r="B51" s="11" t="s">
        <v>63</v>
      </c>
      <c r="C51" s="13">
        <v>0</v>
      </c>
      <c r="D51" s="13">
        <v>0</v>
      </c>
      <c r="E51" s="13">
        <v>0</v>
      </c>
      <c r="F51" s="14">
        <f t="shared" ref="F51:F52" si="12">+C51+D51+E51</f>
        <v>0</v>
      </c>
      <c r="G51" s="13">
        <v>0</v>
      </c>
      <c r="H51" s="13"/>
      <c r="I51" s="13">
        <v>0</v>
      </c>
      <c r="J51" s="13"/>
      <c r="K51" s="13">
        <v>0</v>
      </c>
      <c r="L51" s="13"/>
      <c r="M51" s="13">
        <f t="shared" ref="M51:M52" si="13">+G51+I51+K51</f>
        <v>0</v>
      </c>
      <c r="N51" s="15">
        <f t="shared" ref="N51:N52" si="14">+F51+M51</f>
        <v>0</v>
      </c>
      <c r="O51" s="16"/>
      <c r="P51" s="17"/>
      <c r="Q51" s="18"/>
      <c r="R51" s="16"/>
      <c r="S51" s="1"/>
      <c r="T51" s="1"/>
      <c r="U51" s="1"/>
      <c r="V51" s="1"/>
      <c r="W51" s="1"/>
      <c r="X51" s="1"/>
      <c r="Y51" s="1"/>
      <c r="Z51" s="1"/>
    </row>
    <row r="52" spans="1:26" ht="14.25" customHeight="1" x14ac:dyDescent="0.2">
      <c r="A52" s="1"/>
      <c r="B52" s="11" t="s">
        <v>63</v>
      </c>
      <c r="C52" s="13">
        <v>0</v>
      </c>
      <c r="D52" s="13">
        <v>0</v>
      </c>
      <c r="E52" s="13">
        <v>0</v>
      </c>
      <c r="F52" s="14">
        <f t="shared" si="12"/>
        <v>0</v>
      </c>
      <c r="G52" s="13">
        <v>0</v>
      </c>
      <c r="H52" s="13"/>
      <c r="I52" s="13">
        <v>0</v>
      </c>
      <c r="J52" s="13"/>
      <c r="K52" s="13">
        <v>0</v>
      </c>
      <c r="L52" s="13"/>
      <c r="M52" s="13">
        <f t="shared" si="13"/>
        <v>0</v>
      </c>
      <c r="N52" s="15">
        <f t="shared" si="14"/>
        <v>0</v>
      </c>
      <c r="O52" s="16"/>
      <c r="P52" s="17"/>
      <c r="Q52" s="18"/>
      <c r="R52" s="16"/>
      <c r="S52" s="1"/>
      <c r="T52" s="1"/>
      <c r="U52" s="1"/>
      <c r="V52" s="1"/>
      <c r="W52" s="1"/>
      <c r="X52" s="1"/>
      <c r="Y52" s="1"/>
      <c r="Z52" s="1"/>
    </row>
    <row r="53" spans="1:26" ht="14.25" customHeight="1" x14ac:dyDescent="0.2">
      <c r="A53" s="1"/>
      <c r="B53" s="19" t="s">
        <v>19</v>
      </c>
      <c r="C53" s="20">
        <f t="shared" ref="C53:G53" si="15">SUM(C51:C52)</f>
        <v>0</v>
      </c>
      <c r="D53" s="20">
        <f t="shared" si="15"/>
        <v>0</v>
      </c>
      <c r="E53" s="20">
        <f t="shared" si="15"/>
        <v>0</v>
      </c>
      <c r="F53" s="20">
        <f t="shared" si="15"/>
        <v>0</v>
      </c>
      <c r="G53" s="20">
        <f t="shared" si="15"/>
        <v>0</v>
      </c>
      <c r="H53" s="1"/>
      <c r="I53" s="20">
        <f>SUM(I51:I52)</f>
        <v>0</v>
      </c>
      <c r="J53" s="1"/>
      <c r="K53" s="20">
        <f>SUM(K51:K52)</f>
        <v>0</v>
      </c>
      <c r="L53" s="1"/>
      <c r="M53" s="21">
        <f t="shared" ref="M53:N53" si="16">SUM(M51:M52)</f>
        <v>0</v>
      </c>
      <c r="N53" s="21">
        <f t="shared" si="16"/>
        <v>0</v>
      </c>
      <c r="O53" s="22"/>
      <c r="P53" s="1"/>
      <c r="Q53" s="23">
        <f>SUM(Q51:Q52)</f>
        <v>0</v>
      </c>
      <c r="R53" s="22"/>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9" t="s">
        <v>20</v>
      </c>
      <c r="C55" s="24">
        <f>F53</f>
        <v>0</v>
      </c>
      <c r="D55" s="25"/>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9" t="s">
        <v>21</v>
      </c>
      <c r="C56" s="24">
        <f>+M53</f>
        <v>0</v>
      </c>
      <c r="D56" s="25"/>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9" t="s">
        <v>3</v>
      </c>
      <c r="C57" s="26">
        <f>+C55+C56</f>
        <v>0</v>
      </c>
      <c r="D57" s="27"/>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28"/>
      <c r="B59" s="28"/>
      <c r="C59" s="28"/>
      <c r="D59" s="28"/>
      <c r="E59" s="28"/>
      <c r="F59" s="28"/>
      <c r="G59" s="28"/>
      <c r="H59" s="28"/>
      <c r="I59" s="28"/>
      <c r="J59" s="28"/>
      <c r="K59" s="28"/>
      <c r="L59" s="28"/>
      <c r="M59" s="28"/>
      <c r="N59" s="28"/>
      <c r="O59" s="28"/>
      <c r="P59" s="28"/>
      <c r="Q59" s="28"/>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29.25" customHeight="1" x14ac:dyDescent="0.2">
      <c r="A61" s="1"/>
      <c r="B61" s="2" t="s">
        <v>64</v>
      </c>
      <c r="C61" s="57" t="s">
        <v>65</v>
      </c>
      <c r="D61" s="58"/>
      <c r="E61" s="58"/>
      <c r="F61" s="58"/>
      <c r="G61" s="58"/>
      <c r="H61" s="58"/>
      <c r="I61" s="58"/>
      <c r="J61" s="58"/>
      <c r="K61" s="58"/>
      <c r="L61" s="58"/>
      <c r="M61" s="58"/>
      <c r="N61" s="59"/>
      <c r="O61" s="3"/>
      <c r="P61" s="1"/>
      <c r="Q61" s="1"/>
      <c r="R61" s="3"/>
      <c r="S61" s="1"/>
      <c r="T61" s="1"/>
      <c r="U61" s="1"/>
      <c r="V61" s="1"/>
      <c r="W61" s="1"/>
      <c r="X61" s="1"/>
      <c r="Y61" s="1"/>
      <c r="Z61" s="1"/>
    </row>
    <row r="62" spans="1:26" ht="15" customHeight="1" x14ac:dyDescent="0.2">
      <c r="A62" s="1"/>
      <c r="B62" s="5"/>
      <c r="C62" s="6"/>
      <c r="D62" s="6"/>
      <c r="E62" s="6"/>
      <c r="F62" s="6"/>
      <c r="G62" s="6"/>
      <c r="H62" s="6"/>
      <c r="I62" s="6"/>
      <c r="J62" s="6"/>
      <c r="K62" s="6"/>
      <c r="L62" s="6"/>
      <c r="M62" s="6"/>
      <c r="N62" s="6"/>
      <c r="O62" s="6"/>
      <c r="P62" s="1"/>
      <c r="Q62" s="1"/>
      <c r="R62" s="6"/>
      <c r="S62" s="1"/>
      <c r="T62" s="1"/>
      <c r="U62" s="1"/>
      <c r="V62" s="1"/>
      <c r="W62" s="1"/>
      <c r="X62" s="1"/>
      <c r="Y62" s="1"/>
      <c r="Z62" s="1"/>
    </row>
    <row r="63" spans="1:26" ht="16.5" customHeight="1" x14ac:dyDescent="0.2">
      <c r="A63" s="1"/>
      <c r="B63" s="55" t="s">
        <v>0</v>
      </c>
      <c r="C63" s="60" t="s">
        <v>1</v>
      </c>
      <c r="D63" s="58"/>
      <c r="E63" s="58"/>
      <c r="F63" s="59"/>
      <c r="G63" s="60" t="s">
        <v>2</v>
      </c>
      <c r="H63" s="58"/>
      <c r="I63" s="58"/>
      <c r="J63" s="58"/>
      <c r="K63" s="58"/>
      <c r="L63" s="58"/>
      <c r="M63" s="59"/>
      <c r="N63" s="61" t="s">
        <v>3</v>
      </c>
      <c r="O63" s="7"/>
      <c r="P63" s="62" t="s">
        <v>4</v>
      </c>
      <c r="Q63" s="59"/>
      <c r="R63" s="7"/>
      <c r="S63" s="1"/>
      <c r="T63" s="1"/>
      <c r="U63" s="1"/>
      <c r="V63" s="1"/>
      <c r="W63" s="1"/>
      <c r="X63" s="1"/>
      <c r="Y63" s="1"/>
      <c r="Z63" s="1"/>
    </row>
    <row r="64" spans="1:26" ht="31.5" customHeight="1" x14ac:dyDescent="0.2">
      <c r="A64" s="1"/>
      <c r="B64" s="56"/>
      <c r="C64" s="8" t="s">
        <v>5</v>
      </c>
      <c r="D64" s="8" t="s">
        <v>6</v>
      </c>
      <c r="E64" s="8" t="s">
        <v>7</v>
      </c>
      <c r="F64" s="8" t="s">
        <v>8</v>
      </c>
      <c r="G64" s="8" t="s">
        <v>9</v>
      </c>
      <c r="H64" s="9" t="s">
        <v>10</v>
      </c>
      <c r="I64" s="8" t="s">
        <v>11</v>
      </c>
      <c r="J64" s="9" t="s">
        <v>12</v>
      </c>
      <c r="K64" s="8" t="s">
        <v>13</v>
      </c>
      <c r="L64" s="9" t="s">
        <v>14</v>
      </c>
      <c r="M64" s="8" t="s">
        <v>15</v>
      </c>
      <c r="N64" s="56"/>
      <c r="O64" s="7"/>
      <c r="P64" s="10" t="s">
        <v>16</v>
      </c>
      <c r="Q64" s="10" t="s">
        <v>17</v>
      </c>
      <c r="R64" s="7"/>
      <c r="S64" s="1"/>
      <c r="T64" s="1"/>
      <c r="U64" s="1"/>
      <c r="V64" s="1"/>
      <c r="W64" s="1"/>
      <c r="X64" s="1"/>
      <c r="Y64" s="1"/>
      <c r="Z64" s="1"/>
    </row>
    <row r="65" spans="1:26" ht="14.25" customHeight="1" x14ac:dyDescent="0.2">
      <c r="A65" s="1"/>
      <c r="B65" s="11" t="s">
        <v>63</v>
      </c>
      <c r="C65" s="13">
        <v>0</v>
      </c>
      <c r="D65" s="13">
        <v>0</v>
      </c>
      <c r="E65" s="13">
        <v>0</v>
      </c>
      <c r="F65" s="14">
        <f t="shared" ref="F65:F66" si="17">+C65+D65+E65</f>
        <v>0</v>
      </c>
      <c r="G65" s="13">
        <v>0</v>
      </c>
      <c r="H65" s="13"/>
      <c r="I65" s="13">
        <v>0</v>
      </c>
      <c r="J65" s="13"/>
      <c r="K65" s="13">
        <v>0</v>
      </c>
      <c r="L65" s="13"/>
      <c r="M65" s="13">
        <f t="shared" ref="M65:M66" si="18">+G65+I65+K65</f>
        <v>0</v>
      </c>
      <c r="N65" s="15">
        <f t="shared" ref="N65:N66" si="19">+F65+M65</f>
        <v>0</v>
      </c>
      <c r="O65" s="16"/>
      <c r="P65" s="17"/>
      <c r="Q65" s="18"/>
      <c r="R65" s="16"/>
      <c r="S65" s="1"/>
      <c r="T65" s="1"/>
      <c r="U65" s="1"/>
      <c r="V65" s="1"/>
      <c r="W65" s="1"/>
      <c r="X65" s="1"/>
      <c r="Y65" s="1"/>
      <c r="Z65" s="1"/>
    </row>
    <row r="66" spans="1:26" ht="14.25" customHeight="1" x14ac:dyDescent="0.2">
      <c r="A66" s="1"/>
      <c r="B66" s="11" t="s">
        <v>63</v>
      </c>
      <c r="C66" s="13">
        <v>0</v>
      </c>
      <c r="D66" s="13">
        <v>0</v>
      </c>
      <c r="E66" s="13">
        <v>0</v>
      </c>
      <c r="F66" s="14">
        <f t="shared" si="17"/>
        <v>0</v>
      </c>
      <c r="G66" s="13">
        <v>0</v>
      </c>
      <c r="H66" s="13"/>
      <c r="I66" s="13">
        <v>0</v>
      </c>
      <c r="J66" s="13"/>
      <c r="K66" s="13">
        <v>0</v>
      </c>
      <c r="L66" s="13"/>
      <c r="M66" s="13">
        <f t="shared" si="18"/>
        <v>0</v>
      </c>
      <c r="N66" s="15">
        <f t="shared" si="19"/>
        <v>0</v>
      </c>
      <c r="O66" s="16"/>
      <c r="P66" s="17"/>
      <c r="Q66" s="18"/>
      <c r="R66" s="16"/>
      <c r="S66" s="1"/>
      <c r="T66" s="1"/>
      <c r="U66" s="1"/>
      <c r="V66" s="1"/>
      <c r="W66" s="1"/>
      <c r="X66" s="1"/>
      <c r="Y66" s="1"/>
      <c r="Z66" s="1"/>
    </row>
    <row r="67" spans="1:26" ht="14.25" customHeight="1" x14ac:dyDescent="0.2">
      <c r="A67" s="1"/>
      <c r="B67" s="19" t="s">
        <v>19</v>
      </c>
      <c r="C67" s="20">
        <f t="shared" ref="C67:G67" si="20">SUM(C65:C66)</f>
        <v>0</v>
      </c>
      <c r="D67" s="20">
        <f t="shared" si="20"/>
        <v>0</v>
      </c>
      <c r="E67" s="20">
        <f t="shared" si="20"/>
        <v>0</v>
      </c>
      <c r="F67" s="20">
        <f t="shared" si="20"/>
        <v>0</v>
      </c>
      <c r="G67" s="20">
        <f t="shared" si="20"/>
        <v>0</v>
      </c>
      <c r="H67" s="1"/>
      <c r="I67" s="20">
        <f>SUM(I65:I66)</f>
        <v>0</v>
      </c>
      <c r="J67" s="1"/>
      <c r="K67" s="20">
        <f>SUM(K65:K66)</f>
        <v>0</v>
      </c>
      <c r="L67" s="1"/>
      <c r="M67" s="21">
        <f t="shared" ref="M67:N67" si="21">SUM(M65:M66)</f>
        <v>0</v>
      </c>
      <c r="N67" s="21">
        <f t="shared" si="21"/>
        <v>0</v>
      </c>
      <c r="O67" s="22"/>
      <c r="P67" s="1"/>
      <c r="Q67" s="23">
        <f>SUM(Q65:Q66)</f>
        <v>0</v>
      </c>
      <c r="R67" s="22"/>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9" t="s">
        <v>20</v>
      </c>
      <c r="C69" s="24">
        <f>F67</f>
        <v>0</v>
      </c>
      <c r="D69" s="25"/>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9" t="s">
        <v>21</v>
      </c>
      <c r="C70" s="24">
        <f>+M67</f>
        <v>0</v>
      </c>
      <c r="D70" s="25"/>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9" t="s">
        <v>3</v>
      </c>
      <c r="C71" s="26">
        <f>+C69+C70</f>
        <v>0</v>
      </c>
      <c r="D71" s="27"/>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28"/>
      <c r="B73" s="28"/>
      <c r="C73" s="28"/>
      <c r="D73" s="28"/>
      <c r="E73" s="28"/>
      <c r="F73" s="28"/>
      <c r="G73" s="28"/>
      <c r="H73" s="28"/>
      <c r="I73" s="28"/>
      <c r="J73" s="28"/>
      <c r="K73" s="28"/>
      <c r="L73" s="28"/>
      <c r="M73" s="28"/>
      <c r="N73" s="28"/>
      <c r="O73" s="28"/>
      <c r="P73" s="28"/>
      <c r="Q73" s="28"/>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29.25" customHeight="1" x14ac:dyDescent="0.2">
      <c r="A75" s="1"/>
      <c r="B75" s="2" t="s">
        <v>66</v>
      </c>
      <c r="C75" s="57" t="s">
        <v>67</v>
      </c>
      <c r="D75" s="58"/>
      <c r="E75" s="58"/>
      <c r="F75" s="58"/>
      <c r="G75" s="58"/>
      <c r="H75" s="58"/>
      <c r="I75" s="58"/>
      <c r="J75" s="58"/>
      <c r="K75" s="58"/>
      <c r="L75" s="58"/>
      <c r="M75" s="58"/>
      <c r="N75" s="59"/>
      <c r="O75" s="3"/>
      <c r="P75" s="1"/>
      <c r="Q75" s="1"/>
      <c r="R75" s="3"/>
      <c r="S75" s="1"/>
      <c r="T75" s="1"/>
      <c r="U75" s="1"/>
      <c r="V75" s="1"/>
      <c r="W75" s="1"/>
      <c r="X75" s="1"/>
      <c r="Y75" s="1"/>
      <c r="Z75" s="1"/>
    </row>
    <row r="76" spans="1:26" ht="15" customHeight="1" x14ac:dyDescent="0.2">
      <c r="A76" s="1"/>
      <c r="B76" s="5"/>
      <c r="C76" s="6"/>
      <c r="D76" s="6"/>
      <c r="E76" s="6"/>
      <c r="F76" s="6"/>
      <c r="G76" s="6"/>
      <c r="H76" s="6"/>
      <c r="I76" s="6"/>
      <c r="J76" s="6"/>
      <c r="K76" s="6"/>
      <c r="L76" s="6"/>
      <c r="M76" s="6"/>
      <c r="N76" s="6"/>
      <c r="O76" s="6"/>
      <c r="P76" s="1"/>
      <c r="Q76" s="1"/>
      <c r="R76" s="6"/>
      <c r="S76" s="1"/>
      <c r="T76" s="1"/>
      <c r="U76" s="1"/>
      <c r="V76" s="1"/>
      <c r="W76" s="1"/>
      <c r="X76" s="1"/>
      <c r="Y76" s="1"/>
      <c r="Z76" s="1"/>
    </row>
    <row r="77" spans="1:26" ht="16.5" customHeight="1" x14ac:dyDescent="0.2">
      <c r="A77" s="1"/>
      <c r="B77" s="55" t="s">
        <v>0</v>
      </c>
      <c r="C77" s="60" t="s">
        <v>1</v>
      </c>
      <c r="D77" s="58"/>
      <c r="E77" s="58"/>
      <c r="F77" s="59"/>
      <c r="G77" s="60" t="s">
        <v>2</v>
      </c>
      <c r="H77" s="58"/>
      <c r="I77" s="58"/>
      <c r="J77" s="58"/>
      <c r="K77" s="58"/>
      <c r="L77" s="58"/>
      <c r="M77" s="59"/>
      <c r="N77" s="61" t="s">
        <v>3</v>
      </c>
      <c r="O77" s="7"/>
      <c r="P77" s="62" t="s">
        <v>4</v>
      </c>
      <c r="Q77" s="59"/>
      <c r="R77" s="7"/>
      <c r="S77" s="1"/>
      <c r="T77" s="1"/>
      <c r="U77" s="1"/>
      <c r="V77" s="1"/>
      <c r="W77" s="1"/>
      <c r="X77" s="1"/>
      <c r="Y77" s="1"/>
      <c r="Z77" s="1"/>
    </row>
    <row r="78" spans="1:26" ht="31.5" customHeight="1" x14ac:dyDescent="0.2">
      <c r="A78" s="1"/>
      <c r="B78" s="56"/>
      <c r="C78" s="8" t="s">
        <v>5</v>
      </c>
      <c r="D78" s="8" t="s">
        <v>6</v>
      </c>
      <c r="E78" s="8" t="s">
        <v>7</v>
      </c>
      <c r="F78" s="8" t="s">
        <v>8</v>
      </c>
      <c r="G78" s="8" t="s">
        <v>9</v>
      </c>
      <c r="H78" s="9" t="s">
        <v>10</v>
      </c>
      <c r="I78" s="8" t="s">
        <v>11</v>
      </c>
      <c r="J78" s="9" t="s">
        <v>12</v>
      </c>
      <c r="K78" s="8" t="s">
        <v>13</v>
      </c>
      <c r="L78" s="9" t="s">
        <v>14</v>
      </c>
      <c r="M78" s="8" t="s">
        <v>15</v>
      </c>
      <c r="N78" s="56"/>
      <c r="O78" s="7"/>
      <c r="P78" s="10" t="s">
        <v>16</v>
      </c>
      <c r="Q78" s="10" t="s">
        <v>17</v>
      </c>
      <c r="R78" s="7"/>
      <c r="S78" s="1"/>
      <c r="T78" s="1"/>
      <c r="U78" s="1"/>
      <c r="V78" s="1"/>
      <c r="W78" s="1"/>
      <c r="X78" s="1"/>
      <c r="Y78" s="1"/>
      <c r="Z78" s="1"/>
    </row>
    <row r="79" spans="1:26" ht="14.25" customHeight="1" x14ac:dyDescent="0.2">
      <c r="A79" s="1"/>
      <c r="B79" s="11" t="s">
        <v>68</v>
      </c>
      <c r="C79" s="13">
        <v>0</v>
      </c>
      <c r="D79" s="13">
        <v>0</v>
      </c>
      <c r="E79" s="13">
        <v>0</v>
      </c>
      <c r="F79" s="14">
        <f t="shared" ref="F79:F80" si="22">+C79+D79+E79</f>
        <v>0</v>
      </c>
      <c r="G79" s="13">
        <v>0</v>
      </c>
      <c r="H79" s="13"/>
      <c r="I79" s="13">
        <v>0</v>
      </c>
      <c r="J79" s="13"/>
      <c r="K79" s="13">
        <v>0</v>
      </c>
      <c r="L79" s="13"/>
      <c r="M79" s="13">
        <f t="shared" ref="M79:M80" si="23">+G79+I79+K79</f>
        <v>0</v>
      </c>
      <c r="N79" s="15">
        <f t="shared" ref="N79:N80" si="24">+F79+M79</f>
        <v>0</v>
      </c>
      <c r="O79" s="16"/>
      <c r="P79" s="17"/>
      <c r="Q79" s="18"/>
      <c r="R79" s="16"/>
      <c r="S79" s="1"/>
      <c r="T79" s="1"/>
      <c r="U79" s="1"/>
      <c r="V79" s="1"/>
      <c r="W79" s="1"/>
      <c r="X79" s="1"/>
      <c r="Y79" s="1"/>
      <c r="Z79" s="1"/>
    </row>
    <row r="80" spans="1:26" ht="14.25" customHeight="1" x14ac:dyDescent="0.2">
      <c r="A80" s="1"/>
      <c r="B80" s="11" t="s">
        <v>69</v>
      </c>
      <c r="C80" s="13">
        <v>0</v>
      </c>
      <c r="D80" s="13">
        <v>0</v>
      </c>
      <c r="E80" s="13">
        <v>0</v>
      </c>
      <c r="F80" s="14">
        <f t="shared" si="22"/>
        <v>0</v>
      </c>
      <c r="G80" s="13">
        <v>0</v>
      </c>
      <c r="H80" s="13"/>
      <c r="I80" s="13">
        <v>0</v>
      </c>
      <c r="J80" s="13"/>
      <c r="K80" s="13">
        <v>0</v>
      </c>
      <c r="L80" s="13"/>
      <c r="M80" s="13">
        <f t="shared" si="23"/>
        <v>0</v>
      </c>
      <c r="N80" s="15">
        <f t="shared" si="24"/>
        <v>0</v>
      </c>
      <c r="O80" s="16"/>
      <c r="P80" s="17"/>
      <c r="Q80" s="18"/>
      <c r="R80" s="16"/>
      <c r="S80" s="1"/>
      <c r="T80" s="1"/>
      <c r="U80" s="1"/>
      <c r="V80" s="1"/>
      <c r="W80" s="1"/>
      <c r="X80" s="1"/>
      <c r="Y80" s="1"/>
      <c r="Z80" s="1"/>
    </row>
    <row r="81" spans="1:26" ht="14.25" customHeight="1" x14ac:dyDescent="0.2">
      <c r="A81" s="1"/>
      <c r="B81" s="19" t="s">
        <v>19</v>
      </c>
      <c r="C81" s="20">
        <f t="shared" ref="C81:G81" si="25">SUM(C79:C80)</f>
        <v>0</v>
      </c>
      <c r="D81" s="20">
        <f t="shared" si="25"/>
        <v>0</v>
      </c>
      <c r="E81" s="20">
        <f t="shared" si="25"/>
        <v>0</v>
      </c>
      <c r="F81" s="20">
        <f t="shared" si="25"/>
        <v>0</v>
      </c>
      <c r="G81" s="20">
        <f t="shared" si="25"/>
        <v>0</v>
      </c>
      <c r="H81" s="1"/>
      <c r="I81" s="20">
        <f>SUM(I79:I80)</f>
        <v>0</v>
      </c>
      <c r="J81" s="1"/>
      <c r="K81" s="20">
        <f>SUM(K79:K80)</f>
        <v>0</v>
      </c>
      <c r="L81" s="1"/>
      <c r="M81" s="21">
        <f t="shared" ref="M81:N81" si="26">SUM(M79:M80)</f>
        <v>0</v>
      </c>
      <c r="N81" s="21">
        <f t="shared" si="26"/>
        <v>0</v>
      </c>
      <c r="O81" s="22"/>
      <c r="P81" s="1"/>
      <c r="Q81" s="23">
        <f>SUM(Q79:Q80)</f>
        <v>0</v>
      </c>
      <c r="R81" s="22"/>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9" t="s">
        <v>20</v>
      </c>
      <c r="C83" s="24">
        <f>F81</f>
        <v>0</v>
      </c>
      <c r="D83" s="25"/>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9" t="s">
        <v>21</v>
      </c>
      <c r="C84" s="24">
        <f>+M81</f>
        <v>0</v>
      </c>
      <c r="D84" s="25"/>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9" t="s">
        <v>3</v>
      </c>
      <c r="C85" s="26">
        <f>+C83+C84</f>
        <v>0</v>
      </c>
      <c r="D85" s="27"/>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28"/>
      <c r="B87" s="28"/>
      <c r="C87" s="28"/>
      <c r="D87" s="28"/>
      <c r="E87" s="28"/>
      <c r="F87" s="28"/>
      <c r="G87" s="28"/>
      <c r="H87" s="28"/>
      <c r="I87" s="28"/>
      <c r="J87" s="28"/>
      <c r="K87" s="28"/>
      <c r="L87" s="28"/>
      <c r="M87" s="28"/>
      <c r="N87" s="28"/>
      <c r="O87" s="28"/>
      <c r="P87" s="28"/>
      <c r="Q87" s="28"/>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7">
    <mergeCell ref="P77:Q77"/>
    <mergeCell ref="C47:N47"/>
    <mergeCell ref="C49:F49"/>
    <mergeCell ref="G49:M49"/>
    <mergeCell ref="N49:N50"/>
    <mergeCell ref="P49:Q49"/>
    <mergeCell ref="C61:N61"/>
    <mergeCell ref="C63:F63"/>
    <mergeCell ref="P63:Q63"/>
    <mergeCell ref="B49:B50"/>
    <mergeCell ref="P6:Q6"/>
    <mergeCell ref="C19:N19"/>
    <mergeCell ref="G34:M34"/>
    <mergeCell ref="P34:Q34"/>
    <mergeCell ref="C21:F21"/>
    <mergeCell ref="G21:M21"/>
    <mergeCell ref="N21:N22"/>
    <mergeCell ref="P21:Q21"/>
    <mergeCell ref="C32:N32"/>
    <mergeCell ref="C34:F34"/>
    <mergeCell ref="N34:N35"/>
    <mergeCell ref="B63:B64"/>
    <mergeCell ref="B77:B78"/>
    <mergeCell ref="C2:N2"/>
    <mergeCell ref="C4:N4"/>
    <mergeCell ref="C6:F6"/>
    <mergeCell ref="G6:M6"/>
    <mergeCell ref="N6:N7"/>
    <mergeCell ref="G63:M63"/>
    <mergeCell ref="N63:N64"/>
    <mergeCell ref="C75:N75"/>
    <mergeCell ref="C77:F77"/>
    <mergeCell ref="G77:M77"/>
    <mergeCell ref="N77:N78"/>
    <mergeCell ref="B6:B7"/>
    <mergeCell ref="B21:B22"/>
    <mergeCell ref="B34:B35"/>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70</v>
      </c>
      <c r="C2" s="57" t="s">
        <v>71</v>
      </c>
      <c r="D2" s="58"/>
      <c r="E2" s="58"/>
      <c r="F2" s="58"/>
      <c r="G2" s="58"/>
      <c r="H2" s="58"/>
      <c r="I2" s="58"/>
      <c r="J2" s="58"/>
      <c r="K2" s="58"/>
      <c r="L2" s="58"/>
      <c r="M2" s="58"/>
      <c r="N2" s="59"/>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72</v>
      </c>
      <c r="C4" s="57" t="s">
        <v>73</v>
      </c>
      <c r="D4" s="58"/>
      <c r="E4" s="58"/>
      <c r="F4" s="58"/>
      <c r="G4" s="58"/>
      <c r="H4" s="58"/>
      <c r="I4" s="58"/>
      <c r="J4" s="58"/>
      <c r="K4" s="58"/>
      <c r="L4" s="58"/>
      <c r="M4" s="58"/>
      <c r="N4" s="59"/>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5" t="s">
        <v>0</v>
      </c>
      <c r="C6" s="60" t="s">
        <v>1</v>
      </c>
      <c r="D6" s="58"/>
      <c r="E6" s="58"/>
      <c r="F6" s="59"/>
      <c r="G6" s="60" t="s">
        <v>2</v>
      </c>
      <c r="H6" s="58"/>
      <c r="I6" s="58"/>
      <c r="J6" s="58"/>
      <c r="K6" s="58"/>
      <c r="L6" s="58"/>
      <c r="M6" s="59"/>
      <c r="N6" s="61" t="s">
        <v>3</v>
      </c>
      <c r="O6" s="7"/>
      <c r="P6" s="62" t="s">
        <v>4</v>
      </c>
      <c r="Q6" s="59"/>
      <c r="R6" s="7"/>
      <c r="S6" s="1"/>
      <c r="T6" s="1"/>
      <c r="U6" s="1"/>
      <c r="V6" s="1"/>
      <c r="W6" s="1"/>
      <c r="X6" s="1"/>
      <c r="Y6" s="1"/>
      <c r="Z6" s="1"/>
    </row>
    <row r="7" spans="1:26" ht="31.5" customHeight="1" x14ac:dyDescent="0.2">
      <c r="A7" s="1"/>
      <c r="B7" s="56"/>
      <c r="C7" s="8" t="s">
        <v>5</v>
      </c>
      <c r="D7" s="8" t="s">
        <v>6</v>
      </c>
      <c r="E7" s="8" t="s">
        <v>7</v>
      </c>
      <c r="F7" s="8" t="s">
        <v>8</v>
      </c>
      <c r="G7" s="8" t="s">
        <v>9</v>
      </c>
      <c r="H7" s="9" t="s">
        <v>10</v>
      </c>
      <c r="I7" s="8" t="s">
        <v>11</v>
      </c>
      <c r="J7" s="9" t="s">
        <v>12</v>
      </c>
      <c r="K7" s="8" t="s">
        <v>13</v>
      </c>
      <c r="L7" s="9" t="s">
        <v>14</v>
      </c>
      <c r="M7" s="8" t="s">
        <v>15</v>
      </c>
      <c r="N7" s="56"/>
      <c r="O7" s="7"/>
      <c r="P7" s="10" t="s">
        <v>16</v>
      </c>
      <c r="Q7" s="10" t="s">
        <v>17</v>
      </c>
      <c r="R7" s="7"/>
      <c r="S7" s="1"/>
      <c r="T7" s="1"/>
      <c r="U7" s="1"/>
      <c r="V7" s="1"/>
      <c r="W7" s="1"/>
      <c r="X7" s="1"/>
      <c r="Y7" s="1"/>
      <c r="Z7" s="1"/>
    </row>
    <row r="8" spans="1:26" ht="14.25" customHeight="1" x14ac:dyDescent="0.2">
      <c r="A8" s="1"/>
      <c r="B8" s="11" t="s">
        <v>74</v>
      </c>
      <c r="C8" s="12">
        <v>200000000</v>
      </c>
      <c r="D8" s="13">
        <v>0</v>
      </c>
      <c r="E8" s="13">
        <v>0</v>
      </c>
      <c r="F8" s="14">
        <f t="shared" ref="F8:F11" si="0">+C8+D8+E8</f>
        <v>200000000</v>
      </c>
      <c r="G8" s="13">
        <v>0</v>
      </c>
      <c r="H8" s="13"/>
      <c r="I8" s="13">
        <v>0</v>
      </c>
      <c r="J8" s="13"/>
      <c r="K8" s="13">
        <v>0</v>
      </c>
      <c r="L8" s="13"/>
      <c r="M8" s="13">
        <f t="shared" ref="M8:M11" si="1">+G8+I8+K8</f>
        <v>0</v>
      </c>
      <c r="N8" s="15">
        <f t="shared" ref="N8:N11" si="2">+F8+M8</f>
        <v>200000000</v>
      </c>
      <c r="O8" s="16"/>
      <c r="P8" s="17"/>
      <c r="Q8" s="18"/>
      <c r="R8" s="16"/>
      <c r="S8" s="1"/>
      <c r="T8" s="1"/>
      <c r="U8" s="1"/>
      <c r="V8" s="1"/>
      <c r="W8" s="1"/>
      <c r="X8" s="1"/>
      <c r="Y8" s="1"/>
      <c r="Z8" s="1"/>
    </row>
    <row r="9" spans="1:26" ht="14.25" customHeight="1" x14ac:dyDescent="0.2">
      <c r="A9" s="1"/>
      <c r="B9" s="11" t="s">
        <v>75</v>
      </c>
      <c r="C9" s="12">
        <v>55000000</v>
      </c>
      <c r="D9" s="13">
        <v>0</v>
      </c>
      <c r="E9" s="13">
        <v>0</v>
      </c>
      <c r="F9" s="14">
        <f t="shared" si="0"/>
        <v>55000000</v>
      </c>
      <c r="G9" s="13">
        <v>0</v>
      </c>
      <c r="H9" s="13"/>
      <c r="I9" s="13">
        <v>0</v>
      </c>
      <c r="J9" s="13"/>
      <c r="K9" s="13">
        <v>0</v>
      </c>
      <c r="L9" s="13"/>
      <c r="M9" s="13">
        <f t="shared" si="1"/>
        <v>0</v>
      </c>
      <c r="N9" s="15">
        <f t="shared" si="2"/>
        <v>55000000</v>
      </c>
      <c r="O9" s="16"/>
      <c r="P9" s="17" t="s">
        <v>76</v>
      </c>
      <c r="Q9" s="18">
        <v>1</v>
      </c>
      <c r="R9" s="16"/>
      <c r="S9" s="1"/>
      <c r="T9" s="1"/>
      <c r="U9" s="1"/>
      <c r="V9" s="1"/>
      <c r="W9" s="1"/>
      <c r="X9" s="1"/>
      <c r="Y9" s="1"/>
      <c r="Z9" s="1"/>
    </row>
    <row r="10" spans="1:26" ht="14.25" customHeight="1" x14ac:dyDescent="0.2">
      <c r="A10" s="1"/>
      <c r="B10" s="11" t="s">
        <v>77</v>
      </c>
      <c r="C10" s="12">
        <v>200000000</v>
      </c>
      <c r="D10" s="13">
        <v>0</v>
      </c>
      <c r="E10" s="13">
        <v>0</v>
      </c>
      <c r="F10" s="14">
        <f t="shared" si="0"/>
        <v>200000000</v>
      </c>
      <c r="G10" s="13">
        <v>0</v>
      </c>
      <c r="H10" s="13"/>
      <c r="I10" s="13">
        <v>0</v>
      </c>
      <c r="J10" s="13"/>
      <c r="K10" s="13">
        <v>0</v>
      </c>
      <c r="L10" s="13"/>
      <c r="M10" s="13">
        <f t="shared" si="1"/>
        <v>0</v>
      </c>
      <c r="N10" s="15">
        <f t="shared" si="2"/>
        <v>200000000</v>
      </c>
      <c r="O10" s="16"/>
      <c r="P10" s="17"/>
      <c r="Q10" s="18"/>
      <c r="R10" s="16"/>
      <c r="S10" s="1"/>
      <c r="T10" s="1"/>
      <c r="U10" s="1"/>
      <c r="V10" s="1"/>
      <c r="W10" s="1"/>
      <c r="X10" s="1"/>
      <c r="Y10" s="1"/>
      <c r="Z10" s="1"/>
    </row>
    <row r="11" spans="1:26" ht="14.25" customHeight="1" x14ac:dyDescent="0.2">
      <c r="A11" s="1"/>
      <c r="B11" s="11" t="s">
        <v>78</v>
      </c>
      <c r="C11" s="12">
        <v>40000000</v>
      </c>
      <c r="D11" s="13">
        <v>0</v>
      </c>
      <c r="E11" s="13">
        <v>0</v>
      </c>
      <c r="F11" s="14">
        <f t="shared" si="0"/>
        <v>40000000</v>
      </c>
      <c r="G11" s="13">
        <v>0</v>
      </c>
      <c r="H11" s="13"/>
      <c r="I11" s="13">
        <v>0</v>
      </c>
      <c r="J11" s="13"/>
      <c r="K11" s="13">
        <v>0</v>
      </c>
      <c r="L11" s="13"/>
      <c r="M11" s="13">
        <f t="shared" si="1"/>
        <v>0</v>
      </c>
      <c r="N11" s="15">
        <f t="shared" si="2"/>
        <v>40000000</v>
      </c>
      <c r="O11" s="16"/>
      <c r="P11" s="17"/>
      <c r="Q11" s="18"/>
      <c r="R11" s="16"/>
      <c r="S11" s="1"/>
      <c r="T11" s="1"/>
      <c r="U11" s="1"/>
      <c r="V11" s="1"/>
      <c r="W11" s="1"/>
      <c r="X11" s="1"/>
      <c r="Y11" s="1"/>
      <c r="Z11" s="1"/>
    </row>
    <row r="12" spans="1:26" ht="14.25" customHeight="1" x14ac:dyDescent="0.2">
      <c r="A12" s="1"/>
      <c r="B12" s="19" t="s">
        <v>19</v>
      </c>
      <c r="C12" s="20">
        <f t="shared" ref="C12:G12" si="3">SUM(C8:C11)</f>
        <v>495000000</v>
      </c>
      <c r="D12" s="20">
        <f t="shared" si="3"/>
        <v>0</v>
      </c>
      <c r="E12" s="20">
        <f t="shared" si="3"/>
        <v>0</v>
      </c>
      <c r="F12" s="20">
        <f t="shared" si="3"/>
        <v>495000000</v>
      </c>
      <c r="G12" s="20">
        <f t="shared" si="3"/>
        <v>0</v>
      </c>
      <c r="H12" s="1"/>
      <c r="I12" s="20">
        <f>SUM(I8:I11)</f>
        <v>0</v>
      </c>
      <c r="J12" s="1"/>
      <c r="K12" s="20">
        <f>SUM(K8:K11)</f>
        <v>0</v>
      </c>
      <c r="L12" s="1"/>
      <c r="M12" s="21">
        <f t="shared" ref="M12:N12" si="4">SUM(M8:M11)</f>
        <v>0</v>
      </c>
      <c r="N12" s="21">
        <f t="shared" si="4"/>
        <v>495000000</v>
      </c>
      <c r="O12" s="22"/>
      <c r="P12" s="1"/>
      <c r="Q12" s="23">
        <f>SUM(Q8:Q11)</f>
        <v>1</v>
      </c>
      <c r="R12" s="22"/>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9" t="s">
        <v>20</v>
      </c>
      <c r="C14" s="24">
        <f>F12</f>
        <v>495000000</v>
      </c>
      <c r="D14" s="25"/>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9" t="s">
        <v>21</v>
      </c>
      <c r="C15" s="24">
        <f>+M12</f>
        <v>0</v>
      </c>
      <c r="D15" s="25"/>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9" t="s">
        <v>3</v>
      </c>
      <c r="C16" s="26">
        <f>+C14+C15</f>
        <v>495000000</v>
      </c>
      <c r="D16" s="27"/>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28"/>
      <c r="B18" s="28"/>
      <c r="C18" s="28"/>
      <c r="D18" s="28"/>
      <c r="E18" s="28"/>
      <c r="F18" s="28"/>
      <c r="G18" s="28"/>
      <c r="H18" s="28"/>
      <c r="I18" s="28"/>
      <c r="J18" s="28"/>
      <c r="K18" s="28"/>
      <c r="L18" s="28"/>
      <c r="M18" s="28"/>
      <c r="N18" s="28"/>
      <c r="O18" s="28"/>
      <c r="P18" s="28"/>
      <c r="Q18" s="28"/>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9.25" customHeight="1" x14ac:dyDescent="0.2">
      <c r="A20" s="1"/>
      <c r="B20" s="2" t="s">
        <v>79</v>
      </c>
      <c r="C20" s="57" t="s">
        <v>80</v>
      </c>
      <c r="D20" s="58"/>
      <c r="E20" s="58"/>
      <c r="F20" s="58"/>
      <c r="G20" s="58"/>
      <c r="H20" s="58"/>
      <c r="I20" s="58"/>
      <c r="J20" s="58"/>
      <c r="K20" s="58"/>
      <c r="L20" s="58"/>
      <c r="M20" s="58"/>
      <c r="N20" s="59"/>
      <c r="O20" s="3"/>
      <c r="P20" s="1"/>
      <c r="Q20" s="1"/>
      <c r="R20" s="3"/>
      <c r="S20" s="1"/>
      <c r="T20" s="1"/>
      <c r="U20" s="1"/>
      <c r="V20" s="1"/>
      <c r="W20" s="1"/>
      <c r="X20" s="1"/>
      <c r="Y20" s="1"/>
      <c r="Z20" s="1"/>
    </row>
    <row r="21" spans="1:26" ht="15" customHeight="1" x14ac:dyDescent="0.2">
      <c r="A21" s="1"/>
      <c r="B21" s="5"/>
      <c r="C21" s="6"/>
      <c r="D21" s="6"/>
      <c r="E21" s="6"/>
      <c r="F21" s="6"/>
      <c r="G21" s="6"/>
      <c r="H21" s="6"/>
      <c r="I21" s="6"/>
      <c r="J21" s="6"/>
      <c r="K21" s="6"/>
      <c r="L21" s="6"/>
      <c r="M21" s="6"/>
      <c r="N21" s="6"/>
      <c r="O21" s="6"/>
      <c r="P21" s="1"/>
      <c r="Q21" s="1"/>
      <c r="R21" s="6"/>
      <c r="S21" s="1"/>
      <c r="T21" s="1"/>
      <c r="U21" s="1"/>
      <c r="V21" s="1"/>
      <c r="W21" s="1"/>
      <c r="X21" s="1"/>
      <c r="Y21" s="1"/>
      <c r="Z21" s="1"/>
    </row>
    <row r="22" spans="1:26" ht="16.5" customHeight="1" x14ac:dyDescent="0.2">
      <c r="A22" s="1"/>
      <c r="B22" s="55" t="s">
        <v>0</v>
      </c>
      <c r="C22" s="60" t="s">
        <v>1</v>
      </c>
      <c r="D22" s="58"/>
      <c r="E22" s="58"/>
      <c r="F22" s="59"/>
      <c r="G22" s="60" t="s">
        <v>2</v>
      </c>
      <c r="H22" s="58"/>
      <c r="I22" s="58"/>
      <c r="J22" s="58"/>
      <c r="K22" s="58"/>
      <c r="L22" s="58"/>
      <c r="M22" s="59"/>
      <c r="N22" s="61" t="s">
        <v>3</v>
      </c>
      <c r="O22" s="7"/>
      <c r="P22" s="62" t="s">
        <v>4</v>
      </c>
      <c r="Q22" s="59"/>
      <c r="R22" s="7"/>
      <c r="S22" s="1"/>
      <c r="T22" s="1"/>
      <c r="U22" s="1"/>
      <c r="V22" s="1"/>
      <c r="W22" s="1"/>
      <c r="X22" s="1"/>
      <c r="Y22" s="1"/>
      <c r="Z22" s="1"/>
    </row>
    <row r="23" spans="1:26" ht="31.5" customHeight="1" x14ac:dyDescent="0.2">
      <c r="A23" s="1"/>
      <c r="B23" s="56"/>
      <c r="C23" s="8" t="s">
        <v>5</v>
      </c>
      <c r="D23" s="8" t="s">
        <v>6</v>
      </c>
      <c r="E23" s="8" t="s">
        <v>7</v>
      </c>
      <c r="F23" s="8" t="s">
        <v>8</v>
      </c>
      <c r="G23" s="8" t="s">
        <v>9</v>
      </c>
      <c r="H23" s="9" t="s">
        <v>10</v>
      </c>
      <c r="I23" s="8" t="s">
        <v>11</v>
      </c>
      <c r="J23" s="9" t="s">
        <v>12</v>
      </c>
      <c r="K23" s="8" t="s">
        <v>13</v>
      </c>
      <c r="L23" s="9" t="s">
        <v>14</v>
      </c>
      <c r="M23" s="8" t="s">
        <v>15</v>
      </c>
      <c r="N23" s="56"/>
      <c r="O23" s="7"/>
      <c r="P23" s="10" t="s">
        <v>16</v>
      </c>
      <c r="Q23" s="10" t="s">
        <v>17</v>
      </c>
      <c r="R23" s="7"/>
      <c r="S23" s="1"/>
      <c r="T23" s="1"/>
      <c r="U23" s="1"/>
      <c r="V23" s="1"/>
      <c r="W23" s="1"/>
      <c r="X23" s="1"/>
      <c r="Y23" s="1"/>
      <c r="Z23" s="1"/>
    </row>
    <row r="24" spans="1:26" ht="14.25" customHeight="1" x14ac:dyDescent="0.2">
      <c r="A24" s="1"/>
      <c r="B24" s="11" t="s">
        <v>81</v>
      </c>
      <c r="C24" s="13">
        <v>0</v>
      </c>
      <c r="D24" s="13">
        <v>0</v>
      </c>
      <c r="E24" s="13">
        <v>0</v>
      </c>
      <c r="F24" s="14">
        <f t="shared" ref="F24:F27" si="5">+C24+D24+E24</f>
        <v>0</v>
      </c>
      <c r="G24" s="13">
        <v>0</v>
      </c>
      <c r="H24" s="13"/>
      <c r="I24" s="13">
        <v>0</v>
      </c>
      <c r="J24" s="13"/>
      <c r="K24" s="13">
        <v>0</v>
      </c>
      <c r="L24" s="13"/>
      <c r="M24" s="13">
        <f t="shared" ref="M24:M27" si="6">+G24+I24+K24</f>
        <v>0</v>
      </c>
      <c r="N24" s="15">
        <f t="shared" ref="N24:N27" si="7">+F24+M24</f>
        <v>0</v>
      </c>
      <c r="O24" s="16"/>
      <c r="P24" s="17"/>
      <c r="Q24" s="18"/>
      <c r="R24" s="16"/>
      <c r="S24" s="1"/>
      <c r="T24" s="1"/>
      <c r="U24" s="1"/>
      <c r="V24" s="1"/>
      <c r="W24" s="1"/>
      <c r="X24" s="1"/>
      <c r="Y24" s="1"/>
      <c r="Z24" s="1"/>
    </row>
    <row r="25" spans="1:26" ht="14.25" customHeight="1" x14ac:dyDescent="0.2">
      <c r="A25" s="1"/>
      <c r="B25" s="11" t="s">
        <v>82</v>
      </c>
      <c r="C25" s="12">
        <v>450000000</v>
      </c>
      <c r="D25" s="13">
        <v>0</v>
      </c>
      <c r="E25" s="13">
        <v>0</v>
      </c>
      <c r="F25" s="14">
        <f t="shared" si="5"/>
        <v>450000000</v>
      </c>
      <c r="G25" s="13">
        <v>0</v>
      </c>
      <c r="H25" s="13"/>
      <c r="I25" s="13">
        <v>0</v>
      </c>
      <c r="J25" s="13"/>
      <c r="K25" s="13">
        <v>0</v>
      </c>
      <c r="L25" s="13"/>
      <c r="M25" s="13">
        <f t="shared" si="6"/>
        <v>0</v>
      </c>
      <c r="N25" s="15">
        <f t="shared" si="7"/>
        <v>450000000</v>
      </c>
      <c r="O25" s="16"/>
      <c r="P25" s="17" t="s">
        <v>83</v>
      </c>
      <c r="Q25" s="18">
        <v>4</v>
      </c>
      <c r="R25" s="16"/>
      <c r="S25" s="1"/>
      <c r="T25" s="1"/>
      <c r="U25" s="1"/>
      <c r="V25" s="1"/>
      <c r="W25" s="1"/>
      <c r="X25" s="1"/>
      <c r="Y25" s="1"/>
      <c r="Z25" s="1"/>
    </row>
    <row r="26" spans="1:26" ht="14.25" customHeight="1" x14ac:dyDescent="0.2">
      <c r="A26" s="1"/>
      <c r="B26" s="11" t="s">
        <v>84</v>
      </c>
      <c r="C26" s="12">
        <v>150000000</v>
      </c>
      <c r="D26" s="13">
        <v>0</v>
      </c>
      <c r="E26" s="13">
        <v>0</v>
      </c>
      <c r="F26" s="14">
        <f t="shared" si="5"/>
        <v>150000000</v>
      </c>
      <c r="G26" s="13">
        <v>0</v>
      </c>
      <c r="H26" s="13"/>
      <c r="I26" s="13">
        <v>0</v>
      </c>
      <c r="J26" s="13"/>
      <c r="K26" s="13">
        <v>0</v>
      </c>
      <c r="L26" s="13"/>
      <c r="M26" s="13">
        <f t="shared" si="6"/>
        <v>0</v>
      </c>
      <c r="N26" s="15">
        <f t="shared" si="7"/>
        <v>150000000</v>
      </c>
      <c r="O26" s="16"/>
      <c r="P26" s="17" t="s">
        <v>85</v>
      </c>
      <c r="Q26" s="18">
        <v>7</v>
      </c>
      <c r="R26" s="16"/>
      <c r="S26" s="1"/>
      <c r="T26" s="1"/>
      <c r="U26" s="1"/>
      <c r="V26" s="1"/>
      <c r="W26" s="1"/>
      <c r="X26" s="1"/>
      <c r="Y26" s="1"/>
      <c r="Z26" s="1"/>
    </row>
    <row r="27" spans="1:26" ht="14.25" customHeight="1" x14ac:dyDescent="0.2">
      <c r="A27" s="1"/>
      <c r="B27" s="11" t="s">
        <v>86</v>
      </c>
      <c r="C27" s="12">
        <v>768424665</v>
      </c>
      <c r="D27" s="13">
        <v>0</v>
      </c>
      <c r="E27" s="13">
        <v>0</v>
      </c>
      <c r="F27" s="14">
        <f t="shared" si="5"/>
        <v>768424665</v>
      </c>
      <c r="G27" s="12">
        <v>51575345</v>
      </c>
      <c r="H27" s="12"/>
      <c r="I27" s="13">
        <v>0</v>
      </c>
      <c r="J27" s="13"/>
      <c r="K27" s="13">
        <v>0</v>
      </c>
      <c r="L27" s="13"/>
      <c r="M27" s="13">
        <f t="shared" si="6"/>
        <v>51575345</v>
      </c>
      <c r="N27" s="15">
        <f t="shared" si="7"/>
        <v>820000010</v>
      </c>
      <c r="O27" s="16"/>
      <c r="P27" s="17" t="s">
        <v>85</v>
      </c>
      <c r="Q27" s="18">
        <v>180</v>
      </c>
      <c r="R27" s="16"/>
      <c r="S27" s="1"/>
      <c r="T27" s="1"/>
      <c r="U27" s="1"/>
      <c r="V27" s="1"/>
      <c r="W27" s="1"/>
      <c r="X27" s="1"/>
      <c r="Y27" s="1"/>
      <c r="Z27" s="1"/>
    </row>
    <row r="28" spans="1:26" ht="14.25" customHeight="1" x14ac:dyDescent="0.2">
      <c r="A28" s="1"/>
      <c r="B28" s="19" t="s">
        <v>19</v>
      </c>
      <c r="C28" s="20">
        <f t="shared" ref="C28:G28" si="8">SUM(C24:C27)</f>
        <v>1368424665</v>
      </c>
      <c r="D28" s="20">
        <f t="shared" si="8"/>
        <v>0</v>
      </c>
      <c r="E28" s="20">
        <f t="shared" si="8"/>
        <v>0</v>
      </c>
      <c r="F28" s="20">
        <f t="shared" si="8"/>
        <v>1368424665</v>
      </c>
      <c r="G28" s="20">
        <f t="shared" si="8"/>
        <v>51575345</v>
      </c>
      <c r="H28" s="1"/>
      <c r="I28" s="20">
        <f>SUM(I24:I27)</f>
        <v>0</v>
      </c>
      <c r="J28" s="1"/>
      <c r="K28" s="20">
        <f>SUM(K24:K27)</f>
        <v>0</v>
      </c>
      <c r="L28" s="1"/>
      <c r="M28" s="21">
        <f t="shared" ref="M28:N28" si="9">SUM(M24:M27)</f>
        <v>51575345</v>
      </c>
      <c r="N28" s="21">
        <f t="shared" si="9"/>
        <v>1420000010</v>
      </c>
      <c r="O28" s="22"/>
      <c r="P28" s="34" t="s">
        <v>83</v>
      </c>
      <c r="Q28" s="23">
        <f>+Q25</f>
        <v>4</v>
      </c>
      <c r="R28" s="22"/>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34" t="s">
        <v>85</v>
      </c>
      <c r="Q29" s="23">
        <f>+Q26+Q27</f>
        <v>187</v>
      </c>
      <c r="R29" s="1"/>
      <c r="S29" s="1"/>
      <c r="T29" s="1"/>
      <c r="U29" s="1"/>
      <c r="V29" s="1"/>
      <c r="W29" s="1"/>
      <c r="X29" s="1"/>
      <c r="Y29" s="1"/>
      <c r="Z29" s="1"/>
    </row>
    <row r="30" spans="1:26" ht="14.25" customHeight="1" x14ac:dyDescent="0.2">
      <c r="A30" s="1"/>
      <c r="B30" s="19" t="s">
        <v>20</v>
      </c>
      <c r="C30" s="24">
        <f>F28</f>
        <v>1368424665</v>
      </c>
      <c r="D30" s="25"/>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9" t="s">
        <v>21</v>
      </c>
      <c r="C31" s="24">
        <f>+M28</f>
        <v>51575345</v>
      </c>
      <c r="D31" s="25"/>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9" t="s">
        <v>3</v>
      </c>
      <c r="C32" s="26">
        <f>+C30+C31</f>
        <v>1420000010</v>
      </c>
      <c r="D32" s="27"/>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28"/>
      <c r="B34" s="28"/>
      <c r="C34" s="28"/>
      <c r="D34" s="28"/>
      <c r="E34" s="28"/>
      <c r="F34" s="28"/>
      <c r="G34" s="28"/>
      <c r="H34" s="28"/>
      <c r="I34" s="28"/>
      <c r="J34" s="28"/>
      <c r="K34" s="28"/>
      <c r="L34" s="28"/>
      <c r="M34" s="28"/>
      <c r="N34" s="28"/>
      <c r="O34" s="28"/>
      <c r="P34" s="28"/>
      <c r="Q34" s="28"/>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29.25" customHeight="1" x14ac:dyDescent="0.2">
      <c r="A36" s="1"/>
      <c r="B36" s="2" t="s">
        <v>87</v>
      </c>
      <c r="C36" s="57" t="s">
        <v>88</v>
      </c>
      <c r="D36" s="58"/>
      <c r="E36" s="58"/>
      <c r="F36" s="58"/>
      <c r="G36" s="58"/>
      <c r="H36" s="58"/>
      <c r="I36" s="58"/>
      <c r="J36" s="58"/>
      <c r="K36" s="58"/>
      <c r="L36" s="58"/>
      <c r="M36" s="58"/>
      <c r="N36" s="59"/>
      <c r="O36" s="3"/>
      <c r="P36" s="1"/>
      <c r="Q36" s="1"/>
      <c r="R36" s="3"/>
      <c r="S36" s="1"/>
      <c r="T36" s="1"/>
      <c r="U36" s="1"/>
      <c r="V36" s="1"/>
      <c r="W36" s="1"/>
      <c r="X36" s="1"/>
      <c r="Y36" s="1"/>
      <c r="Z36" s="1"/>
    </row>
    <row r="37" spans="1:26" ht="15" customHeight="1" x14ac:dyDescent="0.2">
      <c r="A37" s="1"/>
      <c r="B37" s="5"/>
      <c r="C37" s="6"/>
      <c r="D37" s="6"/>
      <c r="E37" s="6"/>
      <c r="F37" s="6"/>
      <c r="G37" s="6"/>
      <c r="H37" s="6"/>
      <c r="I37" s="6"/>
      <c r="J37" s="6"/>
      <c r="K37" s="6"/>
      <c r="L37" s="6"/>
      <c r="M37" s="6"/>
      <c r="N37" s="6"/>
      <c r="O37" s="6"/>
      <c r="P37" s="1"/>
      <c r="Q37" s="1"/>
      <c r="R37" s="6"/>
      <c r="S37" s="1"/>
      <c r="T37" s="1"/>
      <c r="U37" s="1"/>
      <c r="V37" s="1"/>
      <c r="W37" s="1"/>
      <c r="X37" s="1"/>
      <c r="Y37" s="1"/>
      <c r="Z37" s="1"/>
    </row>
    <row r="38" spans="1:26" ht="16.5" customHeight="1" x14ac:dyDescent="0.2">
      <c r="A38" s="1"/>
      <c r="B38" s="55" t="s">
        <v>0</v>
      </c>
      <c r="C38" s="60" t="s">
        <v>1</v>
      </c>
      <c r="D38" s="58"/>
      <c r="E38" s="58"/>
      <c r="F38" s="59"/>
      <c r="G38" s="60" t="s">
        <v>2</v>
      </c>
      <c r="H38" s="58"/>
      <c r="I38" s="58"/>
      <c r="J38" s="58"/>
      <c r="K38" s="58"/>
      <c r="L38" s="58"/>
      <c r="M38" s="59"/>
      <c r="N38" s="61" t="s">
        <v>3</v>
      </c>
      <c r="O38" s="7"/>
      <c r="P38" s="62" t="s">
        <v>4</v>
      </c>
      <c r="Q38" s="59"/>
      <c r="R38" s="7"/>
      <c r="S38" s="1"/>
      <c r="T38" s="1"/>
      <c r="U38" s="1"/>
      <c r="V38" s="1"/>
      <c r="W38" s="1"/>
      <c r="X38" s="1"/>
      <c r="Y38" s="1"/>
      <c r="Z38" s="1"/>
    </row>
    <row r="39" spans="1:26" ht="31.5" customHeight="1" x14ac:dyDescent="0.2">
      <c r="A39" s="1"/>
      <c r="B39" s="56"/>
      <c r="C39" s="8" t="s">
        <v>5</v>
      </c>
      <c r="D39" s="8" t="s">
        <v>6</v>
      </c>
      <c r="E39" s="8" t="s">
        <v>7</v>
      </c>
      <c r="F39" s="8" t="s">
        <v>8</v>
      </c>
      <c r="G39" s="8" t="s">
        <v>9</v>
      </c>
      <c r="H39" s="9" t="s">
        <v>10</v>
      </c>
      <c r="I39" s="8" t="s">
        <v>11</v>
      </c>
      <c r="J39" s="9" t="s">
        <v>12</v>
      </c>
      <c r="K39" s="8" t="s">
        <v>13</v>
      </c>
      <c r="L39" s="9" t="s">
        <v>14</v>
      </c>
      <c r="M39" s="8" t="s">
        <v>15</v>
      </c>
      <c r="N39" s="56"/>
      <c r="O39" s="7"/>
      <c r="P39" s="10" t="s">
        <v>16</v>
      </c>
      <c r="Q39" s="10" t="s">
        <v>17</v>
      </c>
      <c r="R39" s="7"/>
      <c r="S39" s="1"/>
      <c r="T39" s="1"/>
      <c r="U39" s="1"/>
      <c r="V39" s="1"/>
      <c r="W39" s="1"/>
      <c r="X39" s="1"/>
      <c r="Y39" s="1"/>
      <c r="Z39" s="1"/>
    </row>
    <row r="40" spans="1:26" ht="14.25" customHeight="1" x14ac:dyDescent="0.2">
      <c r="A40" s="1"/>
      <c r="B40" s="11" t="s">
        <v>89</v>
      </c>
      <c r="C40" s="13">
        <v>0</v>
      </c>
      <c r="D40" s="13">
        <v>0</v>
      </c>
      <c r="E40" s="13">
        <v>0</v>
      </c>
      <c r="F40" s="14">
        <f t="shared" ref="F40:F41" si="10">+C40+D40+E40</f>
        <v>0</v>
      </c>
      <c r="G40" s="13">
        <v>0</v>
      </c>
      <c r="H40" s="13"/>
      <c r="I40" s="13">
        <v>0</v>
      </c>
      <c r="J40" s="13"/>
      <c r="K40" s="13">
        <v>0</v>
      </c>
      <c r="L40" s="13"/>
      <c r="M40" s="13">
        <f t="shared" ref="M40:M41" si="11">+G40+I40+K40</f>
        <v>0</v>
      </c>
      <c r="N40" s="15">
        <f t="shared" ref="N40:N41" si="12">+F40+M40</f>
        <v>0</v>
      </c>
      <c r="O40" s="16"/>
      <c r="P40" s="17" t="s">
        <v>76</v>
      </c>
      <c r="Q40" s="18">
        <v>1</v>
      </c>
      <c r="R40" s="16"/>
      <c r="S40" s="1"/>
      <c r="T40" s="1"/>
      <c r="U40" s="1"/>
      <c r="V40" s="1"/>
      <c r="W40" s="1"/>
      <c r="X40" s="1"/>
      <c r="Y40" s="1"/>
      <c r="Z40" s="1"/>
    </row>
    <row r="41" spans="1:26" ht="14.25" customHeight="1" x14ac:dyDescent="0.2">
      <c r="A41" s="1"/>
      <c r="B41" s="11" t="s">
        <v>90</v>
      </c>
      <c r="C41" s="13">
        <v>0</v>
      </c>
      <c r="D41" s="13">
        <v>0</v>
      </c>
      <c r="E41" s="13">
        <v>0</v>
      </c>
      <c r="F41" s="14">
        <f t="shared" si="10"/>
        <v>0</v>
      </c>
      <c r="G41" s="13">
        <v>0</v>
      </c>
      <c r="H41" s="13"/>
      <c r="I41" s="13">
        <v>0</v>
      </c>
      <c r="J41" s="13"/>
      <c r="K41" s="13">
        <v>0</v>
      </c>
      <c r="L41" s="13"/>
      <c r="M41" s="13">
        <f t="shared" si="11"/>
        <v>0</v>
      </c>
      <c r="N41" s="15">
        <f t="shared" si="12"/>
        <v>0</v>
      </c>
      <c r="O41" s="16"/>
      <c r="P41" s="17"/>
      <c r="Q41" s="18"/>
      <c r="R41" s="16"/>
      <c r="S41" s="1"/>
      <c r="T41" s="1"/>
      <c r="U41" s="1"/>
      <c r="V41" s="1"/>
      <c r="W41" s="1"/>
      <c r="X41" s="1"/>
      <c r="Y41" s="1"/>
      <c r="Z41" s="1"/>
    </row>
    <row r="42" spans="1:26" ht="14.25" customHeight="1" x14ac:dyDescent="0.2">
      <c r="A42" s="1"/>
      <c r="B42" s="19" t="s">
        <v>19</v>
      </c>
      <c r="C42" s="20">
        <f t="shared" ref="C42:G42" si="13">SUM(C40:C41)</f>
        <v>0</v>
      </c>
      <c r="D42" s="20">
        <f t="shared" si="13"/>
        <v>0</v>
      </c>
      <c r="E42" s="20">
        <f t="shared" si="13"/>
        <v>0</v>
      </c>
      <c r="F42" s="20">
        <f t="shared" si="13"/>
        <v>0</v>
      </c>
      <c r="G42" s="20">
        <f t="shared" si="13"/>
        <v>0</v>
      </c>
      <c r="H42" s="1"/>
      <c r="I42" s="20">
        <f>SUM(I40:I41)</f>
        <v>0</v>
      </c>
      <c r="J42" s="1"/>
      <c r="K42" s="20">
        <f>SUM(K40:K41)</f>
        <v>0</v>
      </c>
      <c r="L42" s="1"/>
      <c r="M42" s="21">
        <f t="shared" ref="M42:N42" si="14">SUM(M40:M41)</f>
        <v>0</v>
      </c>
      <c r="N42" s="21">
        <f t="shared" si="14"/>
        <v>0</v>
      </c>
      <c r="O42" s="22"/>
      <c r="P42" s="1"/>
      <c r="Q42" s="23">
        <f>SUM(Q40:Q41)</f>
        <v>1</v>
      </c>
      <c r="R42" s="22"/>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9" t="s">
        <v>20</v>
      </c>
      <c r="C44" s="24">
        <f>F42</f>
        <v>0</v>
      </c>
      <c r="D44" s="25"/>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9" t="s">
        <v>21</v>
      </c>
      <c r="C45" s="24">
        <f>+M42</f>
        <v>0</v>
      </c>
      <c r="D45" s="25"/>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9" t="s">
        <v>3</v>
      </c>
      <c r="C46" s="26">
        <f>+C44+C45</f>
        <v>0</v>
      </c>
      <c r="D46" s="27"/>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28"/>
      <c r="B48" s="28"/>
      <c r="C48" s="28"/>
      <c r="D48" s="28"/>
      <c r="E48" s="28"/>
      <c r="F48" s="28"/>
      <c r="G48" s="28"/>
      <c r="H48" s="28"/>
      <c r="I48" s="28"/>
      <c r="J48" s="28"/>
      <c r="K48" s="28"/>
      <c r="L48" s="28"/>
      <c r="M48" s="28"/>
      <c r="N48" s="28"/>
      <c r="O48" s="28"/>
      <c r="P48" s="28"/>
      <c r="Q48" s="28"/>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29.25" customHeight="1" x14ac:dyDescent="0.2">
      <c r="A50" s="1"/>
      <c r="B50" s="2" t="s">
        <v>91</v>
      </c>
      <c r="C50" s="57" t="s">
        <v>92</v>
      </c>
      <c r="D50" s="58"/>
      <c r="E50" s="58"/>
      <c r="F50" s="58"/>
      <c r="G50" s="58"/>
      <c r="H50" s="58"/>
      <c r="I50" s="58"/>
      <c r="J50" s="58"/>
      <c r="K50" s="58"/>
      <c r="L50" s="58"/>
      <c r="M50" s="58"/>
      <c r="N50" s="59"/>
      <c r="O50" s="3"/>
      <c r="P50" s="1"/>
      <c r="Q50" s="1"/>
      <c r="R50" s="3"/>
      <c r="S50" s="1"/>
      <c r="T50" s="1"/>
      <c r="U50" s="1"/>
      <c r="V50" s="1"/>
      <c r="W50" s="1"/>
      <c r="X50" s="1"/>
      <c r="Y50" s="1"/>
      <c r="Z50" s="1"/>
    </row>
    <row r="51" spans="1:26" ht="15" customHeight="1" x14ac:dyDescent="0.2">
      <c r="A51" s="1"/>
      <c r="B51" s="5"/>
      <c r="C51" s="6"/>
      <c r="D51" s="6"/>
      <c r="E51" s="6"/>
      <c r="F51" s="6"/>
      <c r="G51" s="6"/>
      <c r="H51" s="6"/>
      <c r="I51" s="6"/>
      <c r="J51" s="6"/>
      <c r="K51" s="6"/>
      <c r="L51" s="6"/>
      <c r="M51" s="6"/>
      <c r="N51" s="6"/>
      <c r="O51" s="6"/>
      <c r="P51" s="1"/>
      <c r="Q51" s="1"/>
      <c r="R51" s="6"/>
      <c r="S51" s="1"/>
      <c r="T51" s="1"/>
      <c r="U51" s="1"/>
      <c r="V51" s="1"/>
      <c r="W51" s="1"/>
      <c r="X51" s="1"/>
      <c r="Y51" s="1"/>
      <c r="Z51" s="1"/>
    </row>
    <row r="52" spans="1:26" ht="16.5" customHeight="1" x14ac:dyDescent="0.2">
      <c r="A52" s="1"/>
      <c r="B52" s="55" t="s">
        <v>0</v>
      </c>
      <c r="C52" s="60" t="s">
        <v>1</v>
      </c>
      <c r="D52" s="58"/>
      <c r="E52" s="58"/>
      <c r="F52" s="59"/>
      <c r="G52" s="60" t="s">
        <v>2</v>
      </c>
      <c r="H52" s="58"/>
      <c r="I52" s="58"/>
      <c r="J52" s="58"/>
      <c r="K52" s="58"/>
      <c r="L52" s="58"/>
      <c r="M52" s="59"/>
      <c r="N52" s="61" t="s">
        <v>3</v>
      </c>
      <c r="O52" s="7"/>
      <c r="P52" s="62" t="s">
        <v>4</v>
      </c>
      <c r="Q52" s="59"/>
      <c r="R52" s="7"/>
      <c r="S52" s="1"/>
      <c r="T52" s="1"/>
      <c r="U52" s="1"/>
      <c r="V52" s="1"/>
      <c r="W52" s="1"/>
      <c r="X52" s="1"/>
      <c r="Y52" s="1"/>
      <c r="Z52" s="1"/>
    </row>
    <row r="53" spans="1:26" ht="31.5" customHeight="1" x14ac:dyDescent="0.2">
      <c r="A53" s="1"/>
      <c r="B53" s="56"/>
      <c r="C53" s="8" t="s">
        <v>5</v>
      </c>
      <c r="D53" s="8" t="s">
        <v>6</v>
      </c>
      <c r="E53" s="8" t="s">
        <v>7</v>
      </c>
      <c r="F53" s="8" t="s">
        <v>8</v>
      </c>
      <c r="G53" s="8" t="s">
        <v>9</v>
      </c>
      <c r="H53" s="9" t="s">
        <v>10</v>
      </c>
      <c r="I53" s="8" t="s">
        <v>11</v>
      </c>
      <c r="J53" s="9" t="s">
        <v>12</v>
      </c>
      <c r="K53" s="8" t="s">
        <v>13</v>
      </c>
      <c r="L53" s="9" t="s">
        <v>14</v>
      </c>
      <c r="M53" s="8" t="s">
        <v>15</v>
      </c>
      <c r="N53" s="56"/>
      <c r="O53" s="7"/>
      <c r="P53" s="10" t="s">
        <v>16</v>
      </c>
      <c r="Q53" s="10" t="s">
        <v>17</v>
      </c>
      <c r="R53" s="7"/>
      <c r="S53" s="1"/>
      <c r="T53" s="1"/>
      <c r="U53" s="1"/>
      <c r="V53" s="1"/>
      <c r="W53" s="1"/>
      <c r="X53" s="1"/>
      <c r="Y53" s="1"/>
      <c r="Z53" s="1"/>
    </row>
    <row r="54" spans="1:26" ht="14.25" customHeight="1" x14ac:dyDescent="0.2">
      <c r="A54" s="1"/>
      <c r="B54" s="11" t="s">
        <v>93</v>
      </c>
      <c r="C54" s="13">
        <v>0</v>
      </c>
      <c r="D54" s="13">
        <v>0</v>
      </c>
      <c r="E54" s="13">
        <v>0</v>
      </c>
      <c r="F54" s="14">
        <f t="shared" ref="F54:F56" si="15">+C54+D54+E54</f>
        <v>0</v>
      </c>
      <c r="G54" s="13">
        <v>20000000</v>
      </c>
      <c r="H54" s="30" t="s">
        <v>94</v>
      </c>
      <c r="I54" s="13">
        <v>0</v>
      </c>
      <c r="J54" s="13"/>
      <c r="K54" s="13">
        <v>0</v>
      </c>
      <c r="L54" s="13"/>
      <c r="M54" s="13">
        <f t="shared" ref="M54:M56" si="16">+G54+I54+K54</f>
        <v>20000000</v>
      </c>
      <c r="N54" s="15">
        <f t="shared" ref="N54:N56" si="17">+F54+M54</f>
        <v>20000000</v>
      </c>
      <c r="O54" s="16"/>
      <c r="P54" s="17" t="s">
        <v>95</v>
      </c>
      <c r="Q54" s="18">
        <v>200</v>
      </c>
      <c r="R54" s="16"/>
      <c r="S54" s="1"/>
      <c r="T54" s="1"/>
      <c r="U54" s="1"/>
      <c r="V54" s="1"/>
      <c r="W54" s="1"/>
      <c r="X54" s="1"/>
      <c r="Y54" s="1"/>
      <c r="Z54" s="1"/>
    </row>
    <row r="55" spans="1:26" ht="14.25" customHeight="1" x14ac:dyDescent="0.2">
      <c r="A55" s="1"/>
      <c r="B55" s="11" t="s">
        <v>96</v>
      </c>
      <c r="C55" s="13">
        <v>0</v>
      </c>
      <c r="D55" s="13">
        <v>0</v>
      </c>
      <c r="E55" s="13">
        <v>0</v>
      </c>
      <c r="F55" s="14">
        <f t="shared" si="15"/>
        <v>0</v>
      </c>
      <c r="G55" s="12">
        <v>272000000</v>
      </c>
      <c r="H55" s="12"/>
      <c r="I55" s="13">
        <v>0</v>
      </c>
      <c r="J55" s="13"/>
      <c r="K55" s="13">
        <v>0</v>
      </c>
      <c r="L55" s="13"/>
      <c r="M55" s="13">
        <f t="shared" si="16"/>
        <v>272000000</v>
      </c>
      <c r="N55" s="15">
        <f t="shared" si="17"/>
        <v>272000000</v>
      </c>
      <c r="O55" s="16"/>
      <c r="P55" s="17" t="s">
        <v>85</v>
      </c>
      <c r="Q55" s="18">
        <v>26</v>
      </c>
      <c r="R55" s="16"/>
      <c r="S55" s="1"/>
      <c r="T55" s="1"/>
      <c r="U55" s="1"/>
      <c r="V55" s="1"/>
      <c r="W55" s="1"/>
      <c r="X55" s="1"/>
      <c r="Y55" s="1"/>
      <c r="Z55" s="1"/>
    </row>
    <row r="56" spans="1:26" ht="14.25" customHeight="1" x14ac:dyDescent="0.2">
      <c r="A56" s="1"/>
      <c r="B56" s="11" t="s">
        <v>97</v>
      </c>
      <c r="C56" s="13">
        <v>0</v>
      </c>
      <c r="D56" s="13">
        <v>0</v>
      </c>
      <c r="E56" s="13">
        <v>0</v>
      </c>
      <c r="F56" s="14">
        <f t="shared" si="15"/>
        <v>0</v>
      </c>
      <c r="G56" s="13">
        <v>0</v>
      </c>
      <c r="H56" s="13"/>
      <c r="I56" s="13">
        <v>0</v>
      </c>
      <c r="J56" s="13"/>
      <c r="K56" s="13">
        <v>0</v>
      </c>
      <c r="L56" s="13"/>
      <c r="M56" s="13">
        <f t="shared" si="16"/>
        <v>0</v>
      </c>
      <c r="N56" s="15">
        <f t="shared" si="17"/>
        <v>0</v>
      </c>
      <c r="O56" s="16"/>
      <c r="P56" s="17"/>
      <c r="Q56" s="18"/>
      <c r="R56" s="16"/>
      <c r="S56" s="1"/>
      <c r="T56" s="1"/>
      <c r="U56" s="1"/>
      <c r="V56" s="1"/>
      <c r="W56" s="1"/>
      <c r="X56" s="1"/>
      <c r="Y56" s="1"/>
      <c r="Z56" s="1"/>
    </row>
    <row r="57" spans="1:26" ht="14.25" customHeight="1" x14ac:dyDescent="0.2">
      <c r="A57" s="1"/>
      <c r="B57" s="19" t="s">
        <v>19</v>
      </c>
      <c r="C57" s="20">
        <f t="shared" ref="C57:G57" si="18">SUM(C54:C56)</f>
        <v>0</v>
      </c>
      <c r="D57" s="20">
        <f t="shared" si="18"/>
        <v>0</v>
      </c>
      <c r="E57" s="20">
        <f t="shared" si="18"/>
        <v>0</v>
      </c>
      <c r="F57" s="20">
        <f t="shared" si="18"/>
        <v>0</v>
      </c>
      <c r="G57" s="20">
        <f t="shared" si="18"/>
        <v>292000000</v>
      </c>
      <c r="H57" s="1"/>
      <c r="I57" s="20">
        <f>SUM(I54:I56)</f>
        <v>0</v>
      </c>
      <c r="J57" s="1"/>
      <c r="K57" s="20">
        <f>SUM(K54:K56)</f>
        <v>0</v>
      </c>
      <c r="L57" s="1"/>
      <c r="M57" s="21">
        <f t="shared" ref="M57:N57" si="19">SUM(M54:M56)</f>
        <v>292000000</v>
      </c>
      <c r="N57" s="21">
        <f t="shared" si="19"/>
        <v>292000000</v>
      </c>
      <c r="O57" s="22"/>
      <c r="P57" s="1"/>
      <c r="Q57" s="23">
        <f>SUM(Q54:Q56)</f>
        <v>226</v>
      </c>
      <c r="R57" s="22"/>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9" t="s">
        <v>20</v>
      </c>
      <c r="C59" s="24">
        <f>F57</f>
        <v>0</v>
      </c>
      <c r="D59" s="25"/>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9" t="s">
        <v>21</v>
      </c>
      <c r="C60" s="24">
        <f>+M57</f>
        <v>292000000</v>
      </c>
      <c r="D60" s="25"/>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9" t="s">
        <v>3</v>
      </c>
      <c r="C61" s="26">
        <f>+C59+C60</f>
        <v>292000000</v>
      </c>
      <c r="D61" s="27"/>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28"/>
      <c r="B63" s="28"/>
      <c r="C63" s="28"/>
      <c r="D63" s="28"/>
      <c r="E63" s="28"/>
      <c r="F63" s="28"/>
      <c r="G63" s="28"/>
      <c r="H63" s="28"/>
      <c r="I63" s="28"/>
      <c r="J63" s="28"/>
      <c r="K63" s="28"/>
      <c r="L63" s="28"/>
      <c r="M63" s="28"/>
      <c r="N63" s="28"/>
      <c r="O63" s="28"/>
      <c r="P63" s="28"/>
      <c r="Q63" s="28"/>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P52:Q52"/>
    <mergeCell ref="C22:F22"/>
    <mergeCell ref="G22:M22"/>
    <mergeCell ref="N22:N23"/>
    <mergeCell ref="P22:Q22"/>
    <mergeCell ref="C36:N36"/>
    <mergeCell ref="C38:F38"/>
    <mergeCell ref="N38:N39"/>
    <mergeCell ref="P6:Q6"/>
    <mergeCell ref="C20:N20"/>
    <mergeCell ref="G38:M38"/>
    <mergeCell ref="P38:Q38"/>
    <mergeCell ref="C50:N50"/>
    <mergeCell ref="B6:B7"/>
    <mergeCell ref="B22:B23"/>
    <mergeCell ref="B38:B39"/>
    <mergeCell ref="B52:B53"/>
    <mergeCell ref="C2:N2"/>
    <mergeCell ref="C4:N4"/>
    <mergeCell ref="C6:F6"/>
    <mergeCell ref="G6:M6"/>
    <mergeCell ref="N6:N7"/>
    <mergeCell ref="C52:F52"/>
    <mergeCell ref="G52:M52"/>
    <mergeCell ref="N52:N53"/>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8.125" customWidth="1"/>
    <col min="2" max="2" width="39.2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98</v>
      </c>
      <c r="C2" s="57" t="s">
        <v>99</v>
      </c>
      <c r="D2" s="58"/>
      <c r="E2" s="58"/>
      <c r="F2" s="58"/>
      <c r="G2" s="58"/>
      <c r="H2" s="58"/>
      <c r="I2" s="58"/>
      <c r="J2" s="58"/>
      <c r="K2" s="58"/>
      <c r="L2" s="58"/>
      <c r="M2" s="58"/>
      <c r="N2" s="59"/>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100</v>
      </c>
      <c r="C4" s="57" t="s">
        <v>101</v>
      </c>
      <c r="D4" s="58"/>
      <c r="E4" s="58"/>
      <c r="F4" s="58"/>
      <c r="G4" s="58"/>
      <c r="H4" s="58"/>
      <c r="I4" s="58"/>
      <c r="J4" s="58"/>
      <c r="K4" s="58"/>
      <c r="L4" s="58"/>
      <c r="M4" s="58"/>
      <c r="N4" s="59"/>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5" t="s">
        <v>0</v>
      </c>
      <c r="C6" s="60" t="s">
        <v>1</v>
      </c>
      <c r="D6" s="58"/>
      <c r="E6" s="58"/>
      <c r="F6" s="59"/>
      <c r="G6" s="60" t="s">
        <v>2</v>
      </c>
      <c r="H6" s="58"/>
      <c r="I6" s="58"/>
      <c r="J6" s="58"/>
      <c r="K6" s="58"/>
      <c r="L6" s="58"/>
      <c r="M6" s="59"/>
      <c r="N6" s="61" t="s">
        <v>3</v>
      </c>
      <c r="O6" s="7"/>
      <c r="P6" s="62" t="s">
        <v>4</v>
      </c>
      <c r="Q6" s="59"/>
      <c r="R6" s="7"/>
      <c r="S6" s="1"/>
      <c r="T6" s="1"/>
      <c r="U6" s="1"/>
      <c r="V6" s="1"/>
      <c r="W6" s="1"/>
      <c r="X6" s="1"/>
      <c r="Y6" s="1"/>
      <c r="Z6" s="1"/>
    </row>
    <row r="7" spans="1:26" ht="31.5" customHeight="1" x14ac:dyDescent="0.2">
      <c r="A7" s="1"/>
      <c r="B7" s="56"/>
      <c r="C7" s="8" t="s">
        <v>5</v>
      </c>
      <c r="D7" s="8" t="s">
        <v>6</v>
      </c>
      <c r="E7" s="8" t="s">
        <v>7</v>
      </c>
      <c r="F7" s="8" t="s">
        <v>8</v>
      </c>
      <c r="G7" s="8" t="s">
        <v>9</v>
      </c>
      <c r="H7" s="9" t="s">
        <v>10</v>
      </c>
      <c r="I7" s="8" t="s">
        <v>11</v>
      </c>
      <c r="J7" s="9" t="s">
        <v>12</v>
      </c>
      <c r="K7" s="8" t="s">
        <v>13</v>
      </c>
      <c r="L7" s="9" t="s">
        <v>14</v>
      </c>
      <c r="M7" s="8" t="s">
        <v>15</v>
      </c>
      <c r="N7" s="56"/>
      <c r="O7" s="7"/>
      <c r="P7" s="10" t="s">
        <v>16</v>
      </c>
      <c r="Q7" s="10" t="s">
        <v>17</v>
      </c>
      <c r="R7" s="7"/>
      <c r="S7" s="1"/>
      <c r="T7" s="1"/>
      <c r="U7" s="1"/>
      <c r="V7" s="1"/>
      <c r="W7" s="1"/>
      <c r="X7" s="1"/>
      <c r="Y7" s="1"/>
      <c r="Z7" s="1"/>
    </row>
    <row r="8" spans="1:26" ht="14.25" customHeight="1" x14ac:dyDescent="0.2">
      <c r="A8" s="1"/>
      <c r="B8" s="11" t="s">
        <v>102</v>
      </c>
      <c r="C8" s="13">
        <v>0</v>
      </c>
      <c r="D8" s="13">
        <v>0</v>
      </c>
      <c r="E8" s="13">
        <v>0</v>
      </c>
      <c r="F8" s="14">
        <f t="shared" ref="F8:F13" si="0">+C8+D8+E8</f>
        <v>0</v>
      </c>
      <c r="G8" s="13">
        <v>0</v>
      </c>
      <c r="H8" s="13"/>
      <c r="I8" s="13">
        <v>0</v>
      </c>
      <c r="J8" s="13"/>
      <c r="K8" s="13">
        <v>0</v>
      </c>
      <c r="L8" s="13"/>
      <c r="M8" s="13">
        <f t="shared" ref="M8:M13" si="1">+G8+I8+K8</f>
        <v>0</v>
      </c>
      <c r="N8" s="15">
        <f t="shared" ref="N8:N13" si="2">+F8+M8</f>
        <v>0</v>
      </c>
      <c r="O8" s="16"/>
      <c r="P8" s="17" t="s">
        <v>103</v>
      </c>
      <c r="Q8" s="33">
        <v>0.8</v>
      </c>
      <c r="R8" s="16"/>
      <c r="S8" s="1"/>
      <c r="T8" s="1"/>
      <c r="U8" s="1"/>
      <c r="V8" s="1"/>
      <c r="W8" s="1"/>
      <c r="X8" s="1"/>
      <c r="Y8" s="1"/>
      <c r="Z8" s="1"/>
    </row>
    <row r="9" spans="1:26" ht="14.25" customHeight="1" x14ac:dyDescent="0.2">
      <c r="A9" s="1"/>
      <c r="B9" s="11" t="s">
        <v>104</v>
      </c>
      <c r="C9" s="13">
        <v>0</v>
      </c>
      <c r="D9" s="13">
        <v>0</v>
      </c>
      <c r="E9" s="13">
        <v>0</v>
      </c>
      <c r="F9" s="14">
        <f t="shared" si="0"/>
        <v>0</v>
      </c>
      <c r="G9" s="13">
        <v>0</v>
      </c>
      <c r="H9" s="13"/>
      <c r="I9" s="13">
        <v>0</v>
      </c>
      <c r="J9" s="13"/>
      <c r="K9" s="13">
        <v>0</v>
      </c>
      <c r="L9" s="13"/>
      <c r="M9" s="13">
        <f t="shared" si="1"/>
        <v>0</v>
      </c>
      <c r="N9" s="15">
        <f t="shared" si="2"/>
        <v>0</v>
      </c>
      <c r="O9" s="16"/>
      <c r="P9" s="17"/>
      <c r="Q9" s="18"/>
      <c r="R9" s="16"/>
      <c r="S9" s="1"/>
      <c r="T9" s="1"/>
      <c r="U9" s="1"/>
      <c r="V9" s="1"/>
      <c r="W9" s="1"/>
      <c r="X9" s="1"/>
      <c r="Y9" s="1"/>
      <c r="Z9" s="1"/>
    </row>
    <row r="10" spans="1:26" ht="14.25" customHeight="1" x14ac:dyDescent="0.2">
      <c r="A10" s="1"/>
      <c r="B10" s="11" t="s">
        <v>105</v>
      </c>
      <c r="C10" s="13">
        <v>0</v>
      </c>
      <c r="D10" s="13">
        <v>0</v>
      </c>
      <c r="E10" s="13">
        <v>0</v>
      </c>
      <c r="F10" s="14">
        <f t="shared" si="0"/>
        <v>0</v>
      </c>
      <c r="G10" s="13">
        <v>0</v>
      </c>
      <c r="H10" s="13"/>
      <c r="I10" s="13">
        <v>0</v>
      </c>
      <c r="J10" s="13"/>
      <c r="K10" s="13">
        <v>0</v>
      </c>
      <c r="L10" s="13"/>
      <c r="M10" s="13">
        <f t="shared" si="1"/>
        <v>0</v>
      </c>
      <c r="N10" s="15">
        <f t="shared" si="2"/>
        <v>0</v>
      </c>
      <c r="O10" s="16"/>
      <c r="P10" s="17"/>
      <c r="Q10" s="18"/>
      <c r="R10" s="16"/>
      <c r="S10" s="1"/>
      <c r="T10" s="1"/>
      <c r="U10" s="1"/>
      <c r="V10" s="1"/>
      <c r="W10" s="1"/>
      <c r="X10" s="1"/>
      <c r="Y10" s="1"/>
      <c r="Z10" s="1"/>
    </row>
    <row r="11" spans="1:26" ht="14.25" customHeight="1" x14ac:dyDescent="0.2">
      <c r="A11" s="1"/>
      <c r="B11" s="11" t="s">
        <v>106</v>
      </c>
      <c r="C11" s="13">
        <v>0</v>
      </c>
      <c r="D11" s="13">
        <v>0</v>
      </c>
      <c r="E11" s="13">
        <v>0</v>
      </c>
      <c r="F11" s="14">
        <f t="shared" si="0"/>
        <v>0</v>
      </c>
      <c r="G11" s="13">
        <v>0</v>
      </c>
      <c r="H11" s="13"/>
      <c r="I11" s="13">
        <v>0</v>
      </c>
      <c r="J11" s="13"/>
      <c r="K11" s="13">
        <v>0</v>
      </c>
      <c r="L11" s="13"/>
      <c r="M11" s="13">
        <f t="shared" si="1"/>
        <v>0</v>
      </c>
      <c r="N11" s="15">
        <f t="shared" si="2"/>
        <v>0</v>
      </c>
      <c r="O11" s="16"/>
      <c r="P11" s="17"/>
      <c r="Q11" s="18"/>
      <c r="R11" s="16"/>
      <c r="S11" s="1"/>
      <c r="T11" s="1"/>
      <c r="U11" s="1"/>
      <c r="V11" s="1"/>
      <c r="W11" s="1"/>
      <c r="X11" s="1"/>
      <c r="Y11" s="1"/>
      <c r="Z11" s="1"/>
    </row>
    <row r="12" spans="1:26" ht="14.25" customHeight="1" x14ac:dyDescent="0.2">
      <c r="A12" s="1"/>
      <c r="B12" s="11" t="s">
        <v>107</v>
      </c>
      <c r="C12" s="13">
        <v>0</v>
      </c>
      <c r="D12" s="13">
        <v>0</v>
      </c>
      <c r="E12" s="13">
        <v>0</v>
      </c>
      <c r="F12" s="14">
        <f t="shared" si="0"/>
        <v>0</v>
      </c>
      <c r="G12" s="13">
        <v>0</v>
      </c>
      <c r="H12" s="13"/>
      <c r="I12" s="13">
        <v>0</v>
      </c>
      <c r="J12" s="13"/>
      <c r="K12" s="13">
        <v>0</v>
      </c>
      <c r="L12" s="13"/>
      <c r="M12" s="13">
        <f t="shared" si="1"/>
        <v>0</v>
      </c>
      <c r="N12" s="15">
        <f t="shared" si="2"/>
        <v>0</v>
      </c>
      <c r="O12" s="16"/>
      <c r="P12" s="17" t="s">
        <v>108</v>
      </c>
      <c r="Q12" s="35" t="s">
        <v>109</v>
      </c>
      <c r="R12" s="16"/>
      <c r="S12" s="1"/>
      <c r="T12" s="1"/>
      <c r="U12" s="1"/>
      <c r="V12" s="1"/>
      <c r="W12" s="1"/>
      <c r="X12" s="1"/>
      <c r="Y12" s="1"/>
      <c r="Z12" s="1"/>
    </row>
    <row r="13" spans="1:26" ht="14.25" customHeight="1" x14ac:dyDescent="0.2">
      <c r="A13" s="1"/>
      <c r="B13" s="11" t="s">
        <v>110</v>
      </c>
      <c r="C13" s="13">
        <v>0</v>
      </c>
      <c r="D13" s="13">
        <v>0</v>
      </c>
      <c r="E13" s="13">
        <v>0</v>
      </c>
      <c r="F13" s="14">
        <f t="shared" si="0"/>
        <v>0</v>
      </c>
      <c r="G13" s="13">
        <v>0</v>
      </c>
      <c r="H13" s="13"/>
      <c r="I13" s="13">
        <v>0</v>
      </c>
      <c r="J13" s="13"/>
      <c r="K13" s="13">
        <v>0</v>
      </c>
      <c r="L13" s="13"/>
      <c r="M13" s="13">
        <f t="shared" si="1"/>
        <v>0</v>
      </c>
      <c r="N13" s="15">
        <f t="shared" si="2"/>
        <v>0</v>
      </c>
      <c r="O13" s="16"/>
      <c r="P13" s="17" t="s">
        <v>111</v>
      </c>
      <c r="Q13" s="35" t="s">
        <v>109</v>
      </c>
      <c r="R13" s="16"/>
      <c r="S13" s="1"/>
      <c r="T13" s="1"/>
      <c r="U13" s="1"/>
      <c r="V13" s="1"/>
      <c r="W13" s="1"/>
      <c r="X13" s="1"/>
      <c r="Y13" s="1"/>
      <c r="Z13" s="1"/>
    </row>
    <row r="14" spans="1:26" ht="14.25" customHeight="1" x14ac:dyDescent="0.2">
      <c r="A14" s="1"/>
      <c r="B14" s="19" t="s">
        <v>19</v>
      </c>
      <c r="C14" s="20">
        <f t="shared" ref="C14:G14" si="3">SUM(C8:C13)</f>
        <v>0</v>
      </c>
      <c r="D14" s="20">
        <f t="shared" si="3"/>
        <v>0</v>
      </c>
      <c r="E14" s="20">
        <f t="shared" si="3"/>
        <v>0</v>
      </c>
      <c r="F14" s="20">
        <f t="shared" si="3"/>
        <v>0</v>
      </c>
      <c r="G14" s="20">
        <f t="shared" si="3"/>
        <v>0</v>
      </c>
      <c r="H14" s="1"/>
      <c r="I14" s="20">
        <f>SUM(I8:I13)</f>
        <v>0</v>
      </c>
      <c r="J14" s="1"/>
      <c r="K14" s="20">
        <f>SUM(K8:K13)</f>
        <v>0</v>
      </c>
      <c r="L14" s="1"/>
      <c r="M14" s="21">
        <f t="shared" ref="M14:N14" si="4">SUM(M8:M13)</f>
        <v>0</v>
      </c>
      <c r="N14" s="21">
        <f t="shared" si="4"/>
        <v>0</v>
      </c>
      <c r="O14" s="22"/>
      <c r="P14" s="1"/>
      <c r="Q14" s="23"/>
      <c r="R14" s="22"/>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9" t="s">
        <v>20</v>
      </c>
      <c r="C16" s="24">
        <f>F14</f>
        <v>0</v>
      </c>
      <c r="D16" s="25"/>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9" t="s">
        <v>21</v>
      </c>
      <c r="C17" s="24">
        <f>+M14</f>
        <v>0</v>
      </c>
      <c r="D17" s="25"/>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9" t="s">
        <v>3</v>
      </c>
      <c r="C18" s="26">
        <f>+C16+C17</f>
        <v>0</v>
      </c>
      <c r="D18" s="27"/>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28"/>
      <c r="B20" s="28"/>
      <c r="C20" s="28"/>
      <c r="D20" s="28"/>
      <c r="E20" s="28"/>
      <c r="F20" s="28"/>
      <c r="G20" s="28"/>
      <c r="H20" s="28"/>
      <c r="I20" s="28"/>
      <c r="J20" s="28"/>
      <c r="K20" s="28"/>
      <c r="L20" s="28"/>
      <c r="M20" s="28"/>
      <c r="N20" s="28"/>
      <c r="O20" s="28"/>
      <c r="P20" s="28"/>
      <c r="Q20" s="28"/>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29.25" customHeight="1" x14ac:dyDescent="0.2">
      <c r="A22" s="1"/>
      <c r="B22" s="2" t="s">
        <v>112</v>
      </c>
      <c r="C22" s="57" t="s">
        <v>113</v>
      </c>
      <c r="D22" s="58"/>
      <c r="E22" s="58"/>
      <c r="F22" s="58"/>
      <c r="G22" s="58"/>
      <c r="H22" s="58"/>
      <c r="I22" s="58"/>
      <c r="J22" s="58"/>
      <c r="K22" s="58"/>
      <c r="L22" s="58"/>
      <c r="M22" s="58"/>
      <c r="N22" s="59"/>
      <c r="O22" s="3"/>
      <c r="P22" s="1"/>
      <c r="Q22" s="1"/>
      <c r="R22" s="3"/>
      <c r="S22" s="1"/>
      <c r="T22" s="1"/>
      <c r="U22" s="1"/>
      <c r="V22" s="1"/>
      <c r="W22" s="1"/>
      <c r="X22" s="1"/>
      <c r="Y22" s="1"/>
      <c r="Z22" s="1"/>
    </row>
    <row r="23" spans="1:26" ht="15" customHeight="1" x14ac:dyDescent="0.2">
      <c r="A23" s="1"/>
      <c r="B23" s="5"/>
      <c r="C23" s="6"/>
      <c r="D23" s="6"/>
      <c r="E23" s="6"/>
      <c r="F23" s="6"/>
      <c r="G23" s="6"/>
      <c r="H23" s="6"/>
      <c r="I23" s="6"/>
      <c r="J23" s="6"/>
      <c r="K23" s="6"/>
      <c r="L23" s="6"/>
      <c r="M23" s="6"/>
      <c r="N23" s="6"/>
      <c r="O23" s="6"/>
      <c r="P23" s="1"/>
      <c r="Q23" s="1"/>
      <c r="R23" s="6"/>
      <c r="S23" s="1"/>
      <c r="T23" s="1"/>
      <c r="U23" s="1"/>
      <c r="V23" s="1"/>
      <c r="W23" s="1"/>
      <c r="X23" s="1"/>
      <c r="Y23" s="1"/>
      <c r="Z23" s="1"/>
    </row>
    <row r="24" spans="1:26" ht="16.5" customHeight="1" x14ac:dyDescent="0.2">
      <c r="A24" s="1"/>
      <c r="B24" s="55" t="s">
        <v>0</v>
      </c>
      <c r="C24" s="60" t="s">
        <v>1</v>
      </c>
      <c r="D24" s="58"/>
      <c r="E24" s="58"/>
      <c r="F24" s="59"/>
      <c r="G24" s="60" t="s">
        <v>2</v>
      </c>
      <c r="H24" s="58"/>
      <c r="I24" s="58"/>
      <c r="J24" s="58"/>
      <c r="K24" s="58"/>
      <c r="L24" s="58"/>
      <c r="M24" s="59"/>
      <c r="N24" s="61" t="s">
        <v>3</v>
      </c>
      <c r="O24" s="7"/>
      <c r="P24" s="62" t="s">
        <v>4</v>
      </c>
      <c r="Q24" s="59"/>
      <c r="R24" s="7"/>
      <c r="S24" s="1"/>
      <c r="T24" s="1"/>
      <c r="U24" s="1"/>
      <c r="V24" s="1"/>
      <c r="W24" s="1"/>
      <c r="X24" s="1"/>
      <c r="Y24" s="1"/>
      <c r="Z24" s="1"/>
    </row>
    <row r="25" spans="1:26" ht="31.5" customHeight="1" x14ac:dyDescent="0.2">
      <c r="A25" s="1"/>
      <c r="B25" s="56"/>
      <c r="C25" s="8" t="s">
        <v>5</v>
      </c>
      <c r="D25" s="8" t="s">
        <v>6</v>
      </c>
      <c r="E25" s="8" t="s">
        <v>7</v>
      </c>
      <c r="F25" s="8" t="s">
        <v>8</v>
      </c>
      <c r="G25" s="8" t="s">
        <v>9</v>
      </c>
      <c r="H25" s="9" t="s">
        <v>10</v>
      </c>
      <c r="I25" s="8" t="s">
        <v>11</v>
      </c>
      <c r="J25" s="9" t="s">
        <v>12</v>
      </c>
      <c r="K25" s="8" t="s">
        <v>13</v>
      </c>
      <c r="L25" s="9" t="s">
        <v>14</v>
      </c>
      <c r="M25" s="8" t="s">
        <v>15</v>
      </c>
      <c r="N25" s="56"/>
      <c r="O25" s="7"/>
      <c r="P25" s="10" t="s">
        <v>16</v>
      </c>
      <c r="Q25" s="10" t="s">
        <v>17</v>
      </c>
      <c r="R25" s="7"/>
      <c r="S25" s="1"/>
      <c r="T25" s="1"/>
      <c r="U25" s="1"/>
      <c r="V25" s="1"/>
      <c r="W25" s="1"/>
      <c r="X25" s="1"/>
      <c r="Y25" s="1"/>
      <c r="Z25" s="1"/>
    </row>
    <row r="26" spans="1:26" ht="14.25" customHeight="1" x14ac:dyDescent="0.2">
      <c r="A26" s="1"/>
      <c r="B26" s="11" t="s">
        <v>114</v>
      </c>
      <c r="C26" s="13">
        <v>0</v>
      </c>
      <c r="D26" s="36">
        <v>150000000</v>
      </c>
      <c r="E26" s="13">
        <v>0</v>
      </c>
      <c r="F26" s="14">
        <f t="shared" ref="F26:F32" si="5">+C26+D26+E26</f>
        <v>150000000</v>
      </c>
      <c r="G26" s="13">
        <v>0</v>
      </c>
      <c r="H26" s="13"/>
      <c r="I26" s="13">
        <v>0</v>
      </c>
      <c r="J26" s="13"/>
      <c r="K26" s="13">
        <v>0</v>
      </c>
      <c r="L26" s="13"/>
      <c r="M26" s="13">
        <f t="shared" ref="M26:M32" si="6">+G26+I26+K26</f>
        <v>0</v>
      </c>
      <c r="N26" s="15">
        <f t="shared" ref="N26:N32" si="7">+F26+M26</f>
        <v>150000000</v>
      </c>
      <c r="O26" s="16"/>
      <c r="P26" s="17" t="s">
        <v>115</v>
      </c>
      <c r="Q26" s="33">
        <v>0.7</v>
      </c>
      <c r="R26" s="16"/>
      <c r="S26" s="1"/>
      <c r="T26" s="1"/>
      <c r="U26" s="1"/>
      <c r="V26" s="1"/>
      <c r="W26" s="1"/>
      <c r="X26" s="1"/>
      <c r="Y26" s="1"/>
      <c r="Z26" s="1"/>
    </row>
    <row r="27" spans="1:26" ht="14.25" customHeight="1" x14ac:dyDescent="0.2">
      <c r="A27" s="1"/>
      <c r="B27" s="11" t="s">
        <v>116</v>
      </c>
      <c r="C27" s="13">
        <v>0</v>
      </c>
      <c r="D27" s="36">
        <v>350000000</v>
      </c>
      <c r="E27" s="13">
        <v>0</v>
      </c>
      <c r="F27" s="14">
        <f t="shared" si="5"/>
        <v>350000000</v>
      </c>
      <c r="G27" s="13">
        <v>0</v>
      </c>
      <c r="H27" s="13"/>
      <c r="I27" s="13">
        <v>0</v>
      </c>
      <c r="J27" s="13"/>
      <c r="K27" s="13">
        <v>0</v>
      </c>
      <c r="L27" s="13"/>
      <c r="M27" s="13">
        <f t="shared" si="6"/>
        <v>0</v>
      </c>
      <c r="N27" s="15">
        <f t="shared" si="7"/>
        <v>350000000</v>
      </c>
      <c r="O27" s="16"/>
      <c r="P27" s="17"/>
      <c r="Q27" s="18"/>
      <c r="R27" s="16"/>
      <c r="S27" s="1"/>
      <c r="T27" s="1"/>
      <c r="U27" s="1"/>
      <c r="V27" s="1"/>
      <c r="W27" s="1"/>
      <c r="X27" s="1"/>
      <c r="Y27" s="1"/>
      <c r="Z27" s="1"/>
    </row>
    <row r="28" spans="1:26" ht="14.25" customHeight="1" x14ac:dyDescent="0.2">
      <c r="A28" s="1"/>
      <c r="B28" s="11" t="s">
        <v>117</v>
      </c>
      <c r="C28" s="13">
        <v>0</v>
      </c>
      <c r="D28" s="13">
        <v>0</v>
      </c>
      <c r="E28" s="13">
        <v>0</v>
      </c>
      <c r="F28" s="14">
        <f t="shared" si="5"/>
        <v>0</v>
      </c>
      <c r="G28" s="13">
        <v>0</v>
      </c>
      <c r="H28" s="13"/>
      <c r="I28" s="13">
        <v>0</v>
      </c>
      <c r="J28" s="13"/>
      <c r="K28" s="13">
        <v>0</v>
      </c>
      <c r="L28" s="13"/>
      <c r="M28" s="13">
        <f t="shared" si="6"/>
        <v>0</v>
      </c>
      <c r="N28" s="15">
        <f t="shared" si="7"/>
        <v>0</v>
      </c>
      <c r="O28" s="16"/>
      <c r="P28" s="17"/>
      <c r="Q28" s="18"/>
      <c r="R28" s="16"/>
      <c r="S28" s="1"/>
      <c r="T28" s="1"/>
      <c r="U28" s="1"/>
      <c r="V28" s="1"/>
      <c r="W28" s="1"/>
      <c r="X28" s="1"/>
      <c r="Y28" s="1"/>
      <c r="Z28" s="1"/>
    </row>
    <row r="29" spans="1:26" ht="14.25" customHeight="1" x14ac:dyDescent="0.2">
      <c r="A29" s="1"/>
      <c r="B29" s="11" t="s">
        <v>118</v>
      </c>
      <c r="C29" s="13">
        <v>0</v>
      </c>
      <c r="D29" s="13">
        <v>0</v>
      </c>
      <c r="E29" s="13">
        <v>0</v>
      </c>
      <c r="F29" s="14">
        <f t="shared" si="5"/>
        <v>0</v>
      </c>
      <c r="G29" s="13">
        <v>0</v>
      </c>
      <c r="H29" s="13"/>
      <c r="I29" s="13">
        <v>0</v>
      </c>
      <c r="J29" s="13"/>
      <c r="K29" s="13">
        <v>0</v>
      </c>
      <c r="L29" s="13"/>
      <c r="M29" s="13">
        <f t="shared" si="6"/>
        <v>0</v>
      </c>
      <c r="N29" s="15">
        <f t="shared" si="7"/>
        <v>0</v>
      </c>
      <c r="O29" s="16"/>
      <c r="P29" s="17" t="s">
        <v>119</v>
      </c>
      <c r="Q29" s="33">
        <v>0.3</v>
      </c>
      <c r="R29" s="16"/>
      <c r="S29" s="1"/>
      <c r="T29" s="1"/>
      <c r="U29" s="1"/>
      <c r="V29" s="1"/>
      <c r="W29" s="1"/>
      <c r="X29" s="1"/>
      <c r="Y29" s="1"/>
      <c r="Z29" s="1"/>
    </row>
    <row r="30" spans="1:26" ht="14.25" customHeight="1" x14ac:dyDescent="0.2">
      <c r="A30" s="1"/>
      <c r="B30" s="11" t="s">
        <v>120</v>
      </c>
      <c r="C30" s="13">
        <v>0</v>
      </c>
      <c r="D30" s="13">
        <v>0</v>
      </c>
      <c r="E30" s="13">
        <v>0</v>
      </c>
      <c r="F30" s="14">
        <f t="shared" si="5"/>
        <v>0</v>
      </c>
      <c r="G30" s="13">
        <v>0</v>
      </c>
      <c r="H30" s="13"/>
      <c r="I30" s="13">
        <v>0</v>
      </c>
      <c r="J30" s="13"/>
      <c r="K30" s="13">
        <v>0</v>
      </c>
      <c r="L30" s="13"/>
      <c r="M30" s="13">
        <f t="shared" si="6"/>
        <v>0</v>
      </c>
      <c r="N30" s="15">
        <f t="shared" si="7"/>
        <v>0</v>
      </c>
      <c r="O30" s="16"/>
      <c r="P30" s="17"/>
      <c r="Q30" s="18"/>
      <c r="R30" s="16"/>
      <c r="S30" s="1"/>
      <c r="T30" s="1"/>
      <c r="U30" s="1"/>
      <c r="V30" s="1"/>
      <c r="W30" s="1"/>
      <c r="X30" s="1"/>
      <c r="Y30" s="1"/>
      <c r="Z30" s="1"/>
    </row>
    <row r="31" spans="1:26" ht="14.25" customHeight="1" x14ac:dyDescent="0.2">
      <c r="A31" s="1"/>
      <c r="B31" s="11" t="s">
        <v>121</v>
      </c>
      <c r="C31" s="13">
        <v>0</v>
      </c>
      <c r="D31" s="13">
        <v>0</v>
      </c>
      <c r="E31" s="13">
        <v>0</v>
      </c>
      <c r="F31" s="14">
        <f t="shared" si="5"/>
        <v>0</v>
      </c>
      <c r="G31" s="13">
        <v>0</v>
      </c>
      <c r="H31" s="13"/>
      <c r="I31" s="13">
        <v>0</v>
      </c>
      <c r="J31" s="13"/>
      <c r="K31" s="13">
        <v>0</v>
      </c>
      <c r="L31" s="13"/>
      <c r="M31" s="13">
        <f t="shared" si="6"/>
        <v>0</v>
      </c>
      <c r="N31" s="15">
        <f t="shared" si="7"/>
        <v>0</v>
      </c>
      <c r="O31" s="16"/>
      <c r="P31" s="17"/>
      <c r="Q31" s="18"/>
      <c r="R31" s="16"/>
      <c r="S31" s="1"/>
      <c r="T31" s="1"/>
      <c r="U31" s="1"/>
      <c r="V31" s="1"/>
      <c r="W31" s="1"/>
      <c r="X31" s="1"/>
      <c r="Y31" s="1"/>
      <c r="Z31" s="1"/>
    </row>
    <row r="32" spans="1:26" ht="14.25" customHeight="1" x14ac:dyDescent="0.2">
      <c r="A32" s="1"/>
      <c r="B32" s="11" t="s">
        <v>122</v>
      </c>
      <c r="C32" s="13">
        <v>0</v>
      </c>
      <c r="D32" s="13">
        <v>0</v>
      </c>
      <c r="E32" s="13">
        <v>0</v>
      </c>
      <c r="F32" s="14">
        <f t="shared" si="5"/>
        <v>0</v>
      </c>
      <c r="G32" s="13">
        <v>0</v>
      </c>
      <c r="H32" s="13"/>
      <c r="I32" s="13">
        <v>0</v>
      </c>
      <c r="J32" s="13"/>
      <c r="K32" s="13">
        <v>0</v>
      </c>
      <c r="L32" s="13"/>
      <c r="M32" s="13">
        <f t="shared" si="6"/>
        <v>0</v>
      </c>
      <c r="N32" s="15">
        <f t="shared" si="7"/>
        <v>0</v>
      </c>
      <c r="O32" s="16"/>
      <c r="P32" s="17" t="s">
        <v>108</v>
      </c>
      <c r="Q32" s="33">
        <v>1</v>
      </c>
      <c r="R32" s="16"/>
      <c r="S32" s="1"/>
      <c r="T32" s="1"/>
      <c r="U32" s="1"/>
      <c r="V32" s="1"/>
      <c r="W32" s="1"/>
      <c r="X32" s="1"/>
      <c r="Y32" s="1"/>
      <c r="Z32" s="1"/>
    </row>
    <row r="33" spans="1:26" ht="14.25" customHeight="1" x14ac:dyDescent="0.2">
      <c r="A33" s="1"/>
      <c r="B33" s="19" t="s">
        <v>19</v>
      </c>
      <c r="C33" s="20">
        <f t="shared" ref="C33:G33" si="8">SUM(C26:C32)</f>
        <v>0</v>
      </c>
      <c r="D33" s="20">
        <f t="shared" si="8"/>
        <v>500000000</v>
      </c>
      <c r="E33" s="20">
        <f t="shared" si="8"/>
        <v>0</v>
      </c>
      <c r="F33" s="20">
        <f t="shared" si="8"/>
        <v>500000000</v>
      </c>
      <c r="G33" s="20">
        <f t="shared" si="8"/>
        <v>0</v>
      </c>
      <c r="H33" s="1"/>
      <c r="I33" s="20">
        <f>SUM(I26:I32)</f>
        <v>0</v>
      </c>
      <c r="J33" s="1"/>
      <c r="K33" s="20">
        <f>SUM(K26:K32)</f>
        <v>0</v>
      </c>
      <c r="L33" s="1"/>
      <c r="M33" s="21">
        <f t="shared" ref="M33:N33" si="9">SUM(M26:M32)</f>
        <v>0</v>
      </c>
      <c r="N33" s="21">
        <f t="shared" si="9"/>
        <v>500000000</v>
      </c>
      <c r="O33" s="22"/>
      <c r="P33" s="1"/>
      <c r="Q33" s="23"/>
      <c r="R33" s="22"/>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9" t="s">
        <v>20</v>
      </c>
      <c r="C35" s="24">
        <f>F33</f>
        <v>500000000</v>
      </c>
      <c r="D35" s="25"/>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9" t="s">
        <v>21</v>
      </c>
      <c r="C36" s="24">
        <f>+M33</f>
        <v>0</v>
      </c>
      <c r="D36" s="25"/>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9" t="s">
        <v>3</v>
      </c>
      <c r="C37" s="26">
        <f>+C35+C36</f>
        <v>500000000</v>
      </c>
      <c r="D37" s="27"/>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28"/>
      <c r="B39" s="28"/>
      <c r="C39" s="28"/>
      <c r="D39" s="28"/>
      <c r="E39" s="28"/>
      <c r="F39" s="28"/>
      <c r="G39" s="28"/>
      <c r="H39" s="28"/>
      <c r="I39" s="28"/>
      <c r="J39" s="28"/>
      <c r="K39" s="28"/>
      <c r="L39" s="28"/>
      <c r="M39" s="28"/>
      <c r="N39" s="28"/>
      <c r="O39" s="28"/>
      <c r="P39" s="28"/>
      <c r="Q39" s="28"/>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29.25" customHeight="1" x14ac:dyDescent="0.2">
      <c r="A41" s="1"/>
      <c r="B41" s="2" t="s">
        <v>123</v>
      </c>
      <c r="C41" s="57" t="s">
        <v>124</v>
      </c>
      <c r="D41" s="58"/>
      <c r="E41" s="58"/>
      <c r="F41" s="58"/>
      <c r="G41" s="58"/>
      <c r="H41" s="58"/>
      <c r="I41" s="58"/>
      <c r="J41" s="58"/>
      <c r="K41" s="58"/>
      <c r="L41" s="58"/>
      <c r="M41" s="58"/>
      <c r="N41" s="59"/>
      <c r="O41" s="3"/>
      <c r="P41" s="1"/>
      <c r="Q41" s="1"/>
      <c r="R41" s="3"/>
      <c r="S41" s="1"/>
      <c r="T41" s="1"/>
      <c r="U41" s="1"/>
      <c r="V41" s="1"/>
      <c r="W41" s="1"/>
      <c r="X41" s="1"/>
      <c r="Y41" s="1"/>
      <c r="Z41" s="1"/>
    </row>
    <row r="42" spans="1:26" ht="15" customHeight="1" x14ac:dyDescent="0.2">
      <c r="A42" s="1"/>
      <c r="B42" s="5"/>
      <c r="C42" s="6"/>
      <c r="D42" s="6"/>
      <c r="E42" s="6"/>
      <c r="F42" s="6"/>
      <c r="G42" s="6"/>
      <c r="H42" s="6"/>
      <c r="I42" s="6"/>
      <c r="J42" s="6"/>
      <c r="K42" s="6"/>
      <c r="L42" s="6"/>
      <c r="M42" s="6"/>
      <c r="N42" s="6"/>
      <c r="O42" s="6"/>
      <c r="P42" s="1"/>
      <c r="Q42" s="1"/>
      <c r="R42" s="6"/>
      <c r="S42" s="1"/>
      <c r="T42" s="1"/>
      <c r="U42" s="1"/>
      <c r="V42" s="1"/>
      <c r="W42" s="1"/>
      <c r="X42" s="1"/>
      <c r="Y42" s="1"/>
      <c r="Z42" s="1"/>
    </row>
    <row r="43" spans="1:26" ht="16.5" customHeight="1" x14ac:dyDescent="0.2">
      <c r="A43" s="1"/>
      <c r="B43" s="55" t="s">
        <v>0</v>
      </c>
      <c r="C43" s="60" t="s">
        <v>1</v>
      </c>
      <c r="D43" s="58"/>
      <c r="E43" s="58"/>
      <c r="F43" s="59"/>
      <c r="G43" s="60" t="s">
        <v>2</v>
      </c>
      <c r="H43" s="58"/>
      <c r="I43" s="58"/>
      <c r="J43" s="58"/>
      <c r="K43" s="58"/>
      <c r="L43" s="58"/>
      <c r="M43" s="59"/>
      <c r="N43" s="61" t="s">
        <v>3</v>
      </c>
      <c r="O43" s="7"/>
      <c r="P43" s="62" t="s">
        <v>4</v>
      </c>
      <c r="Q43" s="59"/>
      <c r="R43" s="7"/>
      <c r="S43" s="1"/>
      <c r="T43" s="1"/>
      <c r="U43" s="1"/>
      <c r="V43" s="1"/>
      <c r="W43" s="1"/>
      <c r="X43" s="1"/>
      <c r="Y43" s="1"/>
      <c r="Z43" s="1"/>
    </row>
    <row r="44" spans="1:26" ht="31.5" customHeight="1" x14ac:dyDescent="0.2">
      <c r="A44" s="1"/>
      <c r="B44" s="56"/>
      <c r="C44" s="8" t="s">
        <v>5</v>
      </c>
      <c r="D44" s="8" t="s">
        <v>6</v>
      </c>
      <c r="E44" s="8" t="s">
        <v>7</v>
      </c>
      <c r="F44" s="8" t="s">
        <v>8</v>
      </c>
      <c r="G44" s="8" t="s">
        <v>9</v>
      </c>
      <c r="H44" s="9" t="s">
        <v>10</v>
      </c>
      <c r="I44" s="8" t="s">
        <v>11</v>
      </c>
      <c r="J44" s="9" t="s">
        <v>12</v>
      </c>
      <c r="K44" s="8" t="s">
        <v>13</v>
      </c>
      <c r="L44" s="9" t="s">
        <v>14</v>
      </c>
      <c r="M44" s="8" t="s">
        <v>15</v>
      </c>
      <c r="N44" s="56"/>
      <c r="O44" s="7"/>
      <c r="P44" s="10" t="s">
        <v>16</v>
      </c>
      <c r="Q44" s="10" t="s">
        <v>17</v>
      </c>
      <c r="R44" s="7"/>
      <c r="S44" s="1"/>
      <c r="T44" s="1"/>
      <c r="U44" s="1"/>
      <c r="V44" s="1"/>
      <c r="W44" s="1"/>
      <c r="X44" s="1"/>
      <c r="Y44" s="1"/>
      <c r="Z44" s="1"/>
    </row>
    <row r="45" spans="1:26" ht="14.25" customHeight="1" x14ac:dyDescent="0.2">
      <c r="A45" s="1"/>
      <c r="B45" s="11" t="s">
        <v>125</v>
      </c>
      <c r="C45" s="13">
        <v>0</v>
      </c>
      <c r="D45" s="12">
        <v>80000000</v>
      </c>
      <c r="E45" s="13">
        <v>0</v>
      </c>
      <c r="F45" s="14">
        <f t="shared" ref="F45:F49" si="10">+C45+D45+E45</f>
        <v>80000000</v>
      </c>
      <c r="G45" s="13">
        <v>0</v>
      </c>
      <c r="H45" s="13"/>
      <c r="I45" s="13">
        <v>0</v>
      </c>
      <c r="J45" s="13"/>
      <c r="K45" s="13">
        <v>0</v>
      </c>
      <c r="L45" s="13"/>
      <c r="M45" s="13">
        <f t="shared" ref="M45:M49" si="11">+G45+I45+K45</f>
        <v>0</v>
      </c>
      <c r="N45" s="15">
        <f t="shared" ref="N45:N49" si="12">+F45+M45</f>
        <v>80000000</v>
      </c>
      <c r="O45" s="16"/>
      <c r="P45" s="17" t="s">
        <v>126</v>
      </c>
      <c r="Q45" s="18">
        <v>0.8</v>
      </c>
      <c r="R45" s="16"/>
      <c r="S45" s="1"/>
      <c r="T45" s="1"/>
      <c r="U45" s="1"/>
      <c r="V45" s="1"/>
      <c r="W45" s="1"/>
      <c r="X45" s="1"/>
      <c r="Y45" s="1"/>
      <c r="Z45" s="1"/>
    </row>
    <row r="46" spans="1:26" ht="14.25" customHeight="1" x14ac:dyDescent="0.2">
      <c r="A46" s="1"/>
      <c r="B46" s="11" t="s">
        <v>127</v>
      </c>
      <c r="C46" s="13">
        <v>0</v>
      </c>
      <c r="D46" s="12">
        <v>277000000</v>
      </c>
      <c r="E46" s="13">
        <v>0</v>
      </c>
      <c r="F46" s="14">
        <f t="shared" si="10"/>
        <v>277000000</v>
      </c>
      <c r="G46" s="13">
        <v>0</v>
      </c>
      <c r="H46" s="13"/>
      <c r="I46" s="13">
        <v>0</v>
      </c>
      <c r="J46" s="13"/>
      <c r="K46" s="13">
        <v>0</v>
      </c>
      <c r="L46" s="13"/>
      <c r="M46" s="13">
        <f t="shared" si="11"/>
        <v>0</v>
      </c>
      <c r="N46" s="15">
        <f t="shared" si="12"/>
        <v>277000000</v>
      </c>
      <c r="O46" s="16"/>
      <c r="P46" s="17"/>
      <c r="Q46" s="18"/>
      <c r="R46" s="16"/>
      <c r="S46" s="1"/>
      <c r="T46" s="1"/>
      <c r="U46" s="1"/>
      <c r="V46" s="1"/>
      <c r="W46" s="1"/>
      <c r="X46" s="1"/>
      <c r="Y46" s="1"/>
      <c r="Z46" s="1"/>
    </row>
    <row r="47" spans="1:26" ht="14.25" customHeight="1" x14ac:dyDescent="0.2">
      <c r="A47" s="1"/>
      <c r="B47" s="11" t="s">
        <v>128</v>
      </c>
      <c r="C47" s="13">
        <v>0</v>
      </c>
      <c r="D47" s="12">
        <v>48000000</v>
      </c>
      <c r="E47" s="13">
        <v>0</v>
      </c>
      <c r="F47" s="14">
        <f t="shared" si="10"/>
        <v>48000000</v>
      </c>
      <c r="G47" s="13">
        <v>0</v>
      </c>
      <c r="H47" s="13"/>
      <c r="I47" s="13">
        <v>0</v>
      </c>
      <c r="J47" s="13"/>
      <c r="K47" s="13">
        <v>0</v>
      </c>
      <c r="L47" s="13"/>
      <c r="M47" s="13">
        <f t="shared" si="11"/>
        <v>0</v>
      </c>
      <c r="N47" s="15">
        <f t="shared" si="12"/>
        <v>48000000</v>
      </c>
      <c r="O47" s="16"/>
      <c r="P47" s="17"/>
      <c r="Q47" s="18"/>
      <c r="R47" s="16"/>
      <c r="S47" s="1"/>
      <c r="T47" s="1"/>
      <c r="U47" s="1"/>
      <c r="V47" s="1"/>
      <c r="W47" s="1"/>
      <c r="X47" s="1"/>
      <c r="Y47" s="1"/>
      <c r="Z47" s="1"/>
    </row>
    <row r="48" spans="1:26" ht="14.25" customHeight="1" x14ac:dyDescent="0.2">
      <c r="A48" s="1"/>
      <c r="B48" s="11" t="s">
        <v>129</v>
      </c>
      <c r="C48" s="13">
        <v>0</v>
      </c>
      <c r="D48" s="13">
        <v>0</v>
      </c>
      <c r="E48" s="13">
        <v>0</v>
      </c>
      <c r="F48" s="14">
        <f t="shared" si="10"/>
        <v>0</v>
      </c>
      <c r="G48" s="13">
        <v>0</v>
      </c>
      <c r="H48" s="13"/>
      <c r="I48" s="13">
        <v>0</v>
      </c>
      <c r="J48" s="13"/>
      <c r="K48" s="13">
        <v>0</v>
      </c>
      <c r="L48" s="13"/>
      <c r="M48" s="13">
        <f t="shared" si="11"/>
        <v>0</v>
      </c>
      <c r="N48" s="15">
        <f t="shared" si="12"/>
        <v>0</v>
      </c>
      <c r="O48" s="16"/>
      <c r="P48" s="17"/>
      <c r="Q48" s="18"/>
      <c r="R48" s="16"/>
      <c r="S48" s="1"/>
      <c r="T48" s="1"/>
      <c r="U48" s="1"/>
      <c r="V48" s="1"/>
      <c r="W48" s="1"/>
      <c r="X48" s="1"/>
      <c r="Y48" s="1"/>
      <c r="Z48" s="1"/>
    </row>
    <row r="49" spans="1:26" ht="14.25" customHeight="1" x14ac:dyDescent="0.2">
      <c r="A49" s="1"/>
      <c r="B49" s="11" t="s">
        <v>122</v>
      </c>
      <c r="C49" s="13">
        <v>0</v>
      </c>
      <c r="D49" s="13">
        <v>0</v>
      </c>
      <c r="E49" s="13">
        <v>0</v>
      </c>
      <c r="F49" s="14">
        <f t="shared" si="10"/>
        <v>0</v>
      </c>
      <c r="G49" s="13">
        <v>0</v>
      </c>
      <c r="H49" s="13"/>
      <c r="I49" s="13">
        <v>0</v>
      </c>
      <c r="J49" s="13"/>
      <c r="K49" s="13">
        <v>0</v>
      </c>
      <c r="L49" s="13"/>
      <c r="M49" s="13">
        <f t="shared" si="11"/>
        <v>0</v>
      </c>
      <c r="N49" s="15">
        <f t="shared" si="12"/>
        <v>0</v>
      </c>
      <c r="O49" s="16"/>
      <c r="P49" s="17" t="s">
        <v>108</v>
      </c>
      <c r="Q49" s="35" t="s">
        <v>109</v>
      </c>
      <c r="R49" s="16"/>
      <c r="S49" s="1"/>
      <c r="T49" s="1"/>
      <c r="U49" s="1"/>
      <c r="V49" s="1"/>
      <c r="W49" s="1"/>
      <c r="X49" s="1"/>
      <c r="Y49" s="1"/>
      <c r="Z49" s="1"/>
    </row>
    <row r="50" spans="1:26" ht="14.25" customHeight="1" x14ac:dyDescent="0.2">
      <c r="A50" s="1"/>
      <c r="B50" s="19" t="s">
        <v>19</v>
      </c>
      <c r="C50" s="20">
        <f t="shared" ref="C50:G50" si="13">SUM(C45:C49)</f>
        <v>0</v>
      </c>
      <c r="D50" s="20">
        <f t="shared" si="13"/>
        <v>405000000</v>
      </c>
      <c r="E50" s="20">
        <f t="shared" si="13"/>
        <v>0</v>
      </c>
      <c r="F50" s="20">
        <f t="shared" si="13"/>
        <v>405000000</v>
      </c>
      <c r="G50" s="20">
        <f t="shared" si="13"/>
        <v>0</v>
      </c>
      <c r="H50" s="1"/>
      <c r="I50" s="20">
        <f>SUM(I45:I49)</f>
        <v>0</v>
      </c>
      <c r="J50" s="1"/>
      <c r="K50" s="20">
        <f>SUM(K45:K49)</f>
        <v>0</v>
      </c>
      <c r="L50" s="1"/>
      <c r="M50" s="21">
        <f t="shared" ref="M50:N50" si="14">SUM(M45:M49)</f>
        <v>0</v>
      </c>
      <c r="N50" s="21">
        <f t="shared" si="14"/>
        <v>405000000</v>
      </c>
      <c r="O50" s="22"/>
      <c r="P50" s="1"/>
      <c r="Q50" s="23"/>
      <c r="R50" s="22"/>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9" t="s">
        <v>20</v>
      </c>
      <c r="C52" s="24">
        <f>F50</f>
        <v>405000000</v>
      </c>
      <c r="D52" s="25"/>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9" t="s">
        <v>21</v>
      </c>
      <c r="C53" s="24">
        <f>+M50</f>
        <v>0</v>
      </c>
      <c r="D53" s="25"/>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9" t="s">
        <v>3</v>
      </c>
      <c r="C54" s="26">
        <f>+C52+C53</f>
        <v>405000000</v>
      </c>
      <c r="D54" s="27"/>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28"/>
      <c r="B56" s="28"/>
      <c r="C56" s="28"/>
      <c r="D56" s="28"/>
      <c r="E56" s="28"/>
      <c r="F56" s="28"/>
      <c r="G56" s="28"/>
      <c r="H56" s="28"/>
      <c r="I56" s="28"/>
      <c r="J56" s="28"/>
      <c r="K56" s="28"/>
      <c r="L56" s="28"/>
      <c r="M56" s="28"/>
      <c r="N56" s="28"/>
      <c r="O56" s="28"/>
      <c r="P56" s="28"/>
      <c r="Q56" s="28"/>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29.25" customHeight="1" x14ac:dyDescent="0.2">
      <c r="A58" s="1"/>
      <c r="B58" s="2" t="s">
        <v>130</v>
      </c>
      <c r="C58" s="57" t="s">
        <v>131</v>
      </c>
      <c r="D58" s="58"/>
      <c r="E58" s="58"/>
      <c r="F58" s="58"/>
      <c r="G58" s="58"/>
      <c r="H58" s="58"/>
      <c r="I58" s="58"/>
      <c r="J58" s="58"/>
      <c r="K58" s="58"/>
      <c r="L58" s="58"/>
      <c r="M58" s="58"/>
      <c r="N58" s="59"/>
      <c r="O58" s="3"/>
      <c r="P58" s="1"/>
      <c r="Q58" s="1"/>
      <c r="R58" s="3"/>
      <c r="S58" s="1"/>
      <c r="T58" s="1"/>
      <c r="U58" s="1"/>
      <c r="V58" s="1"/>
      <c r="W58" s="1"/>
      <c r="X58" s="1"/>
      <c r="Y58" s="1"/>
      <c r="Z58" s="1"/>
    </row>
    <row r="59" spans="1:26" ht="15" customHeight="1" x14ac:dyDescent="0.2">
      <c r="A59" s="1"/>
      <c r="B59" s="5"/>
      <c r="C59" s="6"/>
      <c r="D59" s="6"/>
      <c r="E59" s="6"/>
      <c r="F59" s="6"/>
      <c r="G59" s="6"/>
      <c r="H59" s="6"/>
      <c r="I59" s="6"/>
      <c r="J59" s="6"/>
      <c r="K59" s="6"/>
      <c r="L59" s="6"/>
      <c r="M59" s="6"/>
      <c r="N59" s="6"/>
      <c r="O59" s="6"/>
      <c r="P59" s="1"/>
      <c r="Q59" s="1"/>
      <c r="R59" s="6"/>
      <c r="S59" s="1"/>
      <c r="T59" s="1"/>
      <c r="U59" s="1"/>
      <c r="V59" s="1"/>
      <c r="W59" s="1"/>
      <c r="X59" s="1"/>
      <c r="Y59" s="1"/>
      <c r="Z59" s="1"/>
    </row>
    <row r="60" spans="1:26" ht="16.5" customHeight="1" x14ac:dyDescent="0.2">
      <c r="A60" s="1"/>
      <c r="B60" s="55" t="s">
        <v>0</v>
      </c>
      <c r="C60" s="60" t="s">
        <v>1</v>
      </c>
      <c r="D60" s="58"/>
      <c r="E60" s="58"/>
      <c r="F60" s="59"/>
      <c r="G60" s="60" t="s">
        <v>2</v>
      </c>
      <c r="H60" s="58"/>
      <c r="I60" s="58"/>
      <c r="J60" s="58"/>
      <c r="K60" s="58"/>
      <c r="L60" s="58"/>
      <c r="M60" s="59"/>
      <c r="N60" s="61" t="s">
        <v>3</v>
      </c>
      <c r="O60" s="7"/>
      <c r="P60" s="62" t="s">
        <v>4</v>
      </c>
      <c r="Q60" s="59"/>
      <c r="R60" s="7"/>
      <c r="S60" s="1"/>
      <c r="T60" s="1"/>
      <c r="U60" s="1"/>
      <c r="V60" s="1"/>
      <c r="W60" s="1"/>
      <c r="X60" s="1"/>
      <c r="Y60" s="1"/>
      <c r="Z60" s="1"/>
    </row>
    <row r="61" spans="1:26" ht="31.5" customHeight="1" x14ac:dyDescent="0.2">
      <c r="A61" s="1"/>
      <c r="B61" s="56"/>
      <c r="C61" s="8" t="s">
        <v>5</v>
      </c>
      <c r="D61" s="8" t="s">
        <v>6</v>
      </c>
      <c r="E61" s="8" t="s">
        <v>7</v>
      </c>
      <c r="F61" s="8" t="s">
        <v>8</v>
      </c>
      <c r="G61" s="8" t="s">
        <v>9</v>
      </c>
      <c r="H61" s="9" t="s">
        <v>10</v>
      </c>
      <c r="I61" s="8" t="s">
        <v>11</v>
      </c>
      <c r="J61" s="9" t="s">
        <v>12</v>
      </c>
      <c r="K61" s="8" t="s">
        <v>13</v>
      </c>
      <c r="L61" s="9" t="s">
        <v>14</v>
      </c>
      <c r="M61" s="8" t="s">
        <v>15</v>
      </c>
      <c r="N61" s="56"/>
      <c r="O61" s="7"/>
      <c r="P61" s="10" t="s">
        <v>16</v>
      </c>
      <c r="Q61" s="10" t="s">
        <v>17</v>
      </c>
      <c r="R61" s="7"/>
      <c r="S61" s="1"/>
      <c r="T61" s="1"/>
      <c r="U61" s="1"/>
      <c r="V61" s="1"/>
      <c r="W61" s="1"/>
      <c r="X61" s="1"/>
      <c r="Y61" s="1"/>
      <c r="Z61" s="1"/>
    </row>
    <row r="62" spans="1:26" ht="14.25" customHeight="1" x14ac:dyDescent="0.2">
      <c r="A62" s="63" t="s">
        <v>132</v>
      </c>
      <c r="B62" s="11" t="s">
        <v>133</v>
      </c>
      <c r="C62" s="13">
        <v>0</v>
      </c>
      <c r="D62" s="13">
        <v>0</v>
      </c>
      <c r="E62" s="13">
        <v>0</v>
      </c>
      <c r="F62" s="14">
        <f t="shared" ref="F62:F77" si="15">+C62+D62+E62</f>
        <v>0</v>
      </c>
      <c r="G62" s="13">
        <v>0</v>
      </c>
      <c r="H62" s="13"/>
      <c r="I62" s="13">
        <v>0</v>
      </c>
      <c r="J62" s="13"/>
      <c r="K62" s="13">
        <v>0</v>
      </c>
      <c r="L62" s="13"/>
      <c r="M62" s="13">
        <f t="shared" ref="M62:M77" si="16">+G62+I62+K62</f>
        <v>0</v>
      </c>
      <c r="N62" s="15">
        <f t="shared" ref="N62:N77" si="17">+F62+M62</f>
        <v>0</v>
      </c>
      <c r="O62" s="16"/>
      <c r="P62" s="17" t="s">
        <v>134</v>
      </c>
      <c r="Q62" s="33">
        <v>1</v>
      </c>
      <c r="R62" s="16"/>
      <c r="S62" s="1"/>
      <c r="T62" s="1"/>
      <c r="U62" s="1"/>
      <c r="V62" s="1"/>
      <c r="W62" s="1"/>
      <c r="X62" s="1"/>
      <c r="Y62" s="1"/>
      <c r="Z62" s="1"/>
    </row>
    <row r="63" spans="1:26" ht="14.25" customHeight="1" x14ac:dyDescent="0.2">
      <c r="A63" s="64"/>
      <c r="B63" s="11" t="s">
        <v>135</v>
      </c>
      <c r="C63" s="13">
        <v>0</v>
      </c>
      <c r="D63" s="13">
        <v>0</v>
      </c>
      <c r="E63" s="13">
        <v>0</v>
      </c>
      <c r="F63" s="14">
        <f t="shared" si="15"/>
        <v>0</v>
      </c>
      <c r="G63" s="13">
        <v>0</v>
      </c>
      <c r="H63" s="13"/>
      <c r="I63" s="13">
        <v>0</v>
      </c>
      <c r="J63" s="13"/>
      <c r="K63" s="13">
        <v>0</v>
      </c>
      <c r="L63" s="13"/>
      <c r="M63" s="13">
        <f t="shared" si="16"/>
        <v>0</v>
      </c>
      <c r="N63" s="15">
        <f t="shared" si="17"/>
        <v>0</v>
      </c>
      <c r="O63" s="16"/>
      <c r="P63" s="17"/>
      <c r="Q63" s="18"/>
      <c r="R63" s="16"/>
      <c r="S63" s="1"/>
      <c r="T63" s="1"/>
      <c r="U63" s="1"/>
      <c r="V63" s="1"/>
      <c r="W63" s="1"/>
      <c r="X63" s="1"/>
      <c r="Y63" s="1"/>
      <c r="Z63" s="1"/>
    </row>
    <row r="64" spans="1:26" ht="14.25" customHeight="1" x14ac:dyDescent="0.2">
      <c r="A64" s="64"/>
      <c r="B64" s="11" t="s">
        <v>136</v>
      </c>
      <c r="C64" s="13">
        <v>0</v>
      </c>
      <c r="D64" s="13">
        <v>0</v>
      </c>
      <c r="E64" s="13">
        <v>0</v>
      </c>
      <c r="F64" s="14">
        <f t="shared" si="15"/>
        <v>0</v>
      </c>
      <c r="G64" s="13">
        <v>0</v>
      </c>
      <c r="H64" s="13"/>
      <c r="I64" s="13">
        <v>0</v>
      </c>
      <c r="J64" s="13"/>
      <c r="K64" s="13">
        <v>0</v>
      </c>
      <c r="L64" s="13"/>
      <c r="M64" s="13">
        <f t="shared" si="16"/>
        <v>0</v>
      </c>
      <c r="N64" s="15">
        <f t="shared" si="17"/>
        <v>0</v>
      </c>
      <c r="O64" s="16"/>
      <c r="P64" s="17"/>
      <c r="Q64" s="18"/>
      <c r="R64" s="16"/>
      <c r="S64" s="1"/>
      <c r="T64" s="1"/>
      <c r="U64" s="1"/>
      <c r="V64" s="1"/>
      <c r="W64" s="1"/>
      <c r="X64" s="1"/>
      <c r="Y64" s="1"/>
      <c r="Z64" s="1"/>
    </row>
    <row r="65" spans="1:26" ht="14.25" customHeight="1" x14ac:dyDescent="0.2">
      <c r="A65" s="64"/>
      <c r="B65" s="11" t="s">
        <v>137</v>
      </c>
      <c r="C65" s="13">
        <v>0</v>
      </c>
      <c r="D65" s="13">
        <v>0</v>
      </c>
      <c r="E65" s="13">
        <v>0</v>
      </c>
      <c r="F65" s="14">
        <f t="shared" si="15"/>
        <v>0</v>
      </c>
      <c r="G65" s="13">
        <v>0</v>
      </c>
      <c r="H65" s="13"/>
      <c r="I65" s="13">
        <v>0</v>
      </c>
      <c r="J65" s="13"/>
      <c r="K65" s="13">
        <v>0</v>
      </c>
      <c r="L65" s="13"/>
      <c r="M65" s="13">
        <f t="shared" si="16"/>
        <v>0</v>
      </c>
      <c r="N65" s="15">
        <f t="shared" si="17"/>
        <v>0</v>
      </c>
      <c r="O65" s="16"/>
      <c r="P65" s="17"/>
      <c r="Q65" s="18"/>
      <c r="R65" s="16"/>
      <c r="S65" s="1"/>
      <c r="T65" s="1"/>
      <c r="U65" s="1"/>
      <c r="V65" s="1"/>
      <c r="W65" s="1"/>
      <c r="X65" s="1"/>
      <c r="Y65" s="1"/>
      <c r="Z65" s="1"/>
    </row>
    <row r="66" spans="1:26" ht="14.25" customHeight="1" x14ac:dyDescent="0.2">
      <c r="A66" s="64"/>
      <c r="B66" s="11" t="s">
        <v>138</v>
      </c>
      <c r="C66" s="13">
        <v>0</v>
      </c>
      <c r="D66" s="13">
        <v>0</v>
      </c>
      <c r="E66" s="13">
        <v>0</v>
      </c>
      <c r="F66" s="14">
        <f t="shared" si="15"/>
        <v>0</v>
      </c>
      <c r="G66" s="13">
        <v>0</v>
      </c>
      <c r="H66" s="13"/>
      <c r="I66" s="13">
        <v>0</v>
      </c>
      <c r="J66" s="13"/>
      <c r="K66" s="13">
        <v>0</v>
      </c>
      <c r="L66" s="13"/>
      <c r="M66" s="13">
        <f t="shared" si="16"/>
        <v>0</v>
      </c>
      <c r="N66" s="15">
        <f t="shared" si="17"/>
        <v>0</v>
      </c>
      <c r="O66" s="16"/>
      <c r="P66" s="17"/>
      <c r="Q66" s="18"/>
      <c r="R66" s="16"/>
      <c r="S66" s="1"/>
      <c r="T66" s="1"/>
      <c r="U66" s="1"/>
      <c r="V66" s="1"/>
      <c r="W66" s="1"/>
      <c r="X66" s="1"/>
      <c r="Y66" s="1"/>
      <c r="Z66" s="1"/>
    </row>
    <row r="67" spans="1:26" ht="14.25" customHeight="1" x14ac:dyDescent="0.2">
      <c r="A67" s="64"/>
      <c r="B67" s="11" t="s">
        <v>139</v>
      </c>
      <c r="C67" s="12">
        <v>570000000</v>
      </c>
      <c r="D67" s="13">
        <v>0</v>
      </c>
      <c r="E67" s="13">
        <v>0</v>
      </c>
      <c r="F67" s="14">
        <f t="shared" si="15"/>
        <v>570000000</v>
      </c>
      <c r="G67" s="13">
        <v>0</v>
      </c>
      <c r="H67" s="13"/>
      <c r="I67" s="13">
        <v>0</v>
      </c>
      <c r="J67" s="13"/>
      <c r="K67" s="13">
        <v>0</v>
      </c>
      <c r="L67" s="13"/>
      <c r="M67" s="13">
        <f t="shared" si="16"/>
        <v>0</v>
      </c>
      <c r="N67" s="15">
        <f t="shared" si="17"/>
        <v>570000000</v>
      </c>
      <c r="O67" s="16"/>
      <c r="P67" s="17"/>
      <c r="Q67" s="18"/>
      <c r="R67" s="16"/>
      <c r="S67" s="1"/>
      <c r="T67" s="1"/>
      <c r="U67" s="1"/>
      <c r="V67" s="1"/>
      <c r="W67" s="1"/>
      <c r="X67" s="1"/>
      <c r="Y67" s="1"/>
      <c r="Z67" s="1"/>
    </row>
    <row r="68" spans="1:26" ht="14.25" customHeight="1" x14ac:dyDescent="0.2">
      <c r="A68" s="64"/>
      <c r="B68" s="11" t="s">
        <v>140</v>
      </c>
      <c r="C68" s="13">
        <v>0</v>
      </c>
      <c r="D68" s="13">
        <v>0</v>
      </c>
      <c r="E68" s="13">
        <v>0</v>
      </c>
      <c r="F68" s="14">
        <f t="shared" si="15"/>
        <v>0</v>
      </c>
      <c r="G68" s="13">
        <v>0</v>
      </c>
      <c r="H68" s="13"/>
      <c r="I68" s="13">
        <v>0</v>
      </c>
      <c r="J68" s="13"/>
      <c r="K68" s="13">
        <v>0</v>
      </c>
      <c r="L68" s="13"/>
      <c r="M68" s="13">
        <f t="shared" si="16"/>
        <v>0</v>
      </c>
      <c r="N68" s="15">
        <f t="shared" si="17"/>
        <v>0</v>
      </c>
      <c r="O68" s="16"/>
      <c r="P68" s="17" t="s">
        <v>141</v>
      </c>
      <c r="Q68" s="33">
        <v>1</v>
      </c>
      <c r="R68" s="16"/>
      <c r="S68" s="1"/>
      <c r="T68" s="1"/>
      <c r="U68" s="1"/>
      <c r="V68" s="1"/>
      <c r="W68" s="1"/>
      <c r="X68" s="1"/>
      <c r="Y68" s="1"/>
      <c r="Z68" s="1"/>
    </row>
    <row r="69" spans="1:26" ht="14.25" customHeight="1" x14ac:dyDescent="0.2">
      <c r="A69" s="65"/>
      <c r="B69" s="11" t="s">
        <v>142</v>
      </c>
      <c r="C69" s="13">
        <v>0</v>
      </c>
      <c r="D69" s="13">
        <v>0</v>
      </c>
      <c r="E69" s="13">
        <v>0</v>
      </c>
      <c r="F69" s="14">
        <f t="shared" si="15"/>
        <v>0</v>
      </c>
      <c r="G69" s="13">
        <v>0</v>
      </c>
      <c r="H69" s="13"/>
      <c r="I69" s="13">
        <v>0</v>
      </c>
      <c r="J69" s="13"/>
      <c r="K69" s="13">
        <v>0</v>
      </c>
      <c r="L69" s="13"/>
      <c r="M69" s="13">
        <f t="shared" si="16"/>
        <v>0</v>
      </c>
      <c r="N69" s="15">
        <f t="shared" si="17"/>
        <v>0</v>
      </c>
      <c r="O69" s="16"/>
      <c r="P69" s="17" t="s">
        <v>143</v>
      </c>
      <c r="Q69" s="33">
        <v>1</v>
      </c>
      <c r="R69" s="16"/>
      <c r="S69" s="1"/>
      <c r="T69" s="1"/>
      <c r="U69" s="1"/>
      <c r="V69" s="1"/>
      <c r="W69" s="1"/>
      <c r="X69" s="1"/>
      <c r="Y69" s="1"/>
      <c r="Z69" s="1"/>
    </row>
    <row r="70" spans="1:26" ht="14.25" customHeight="1" x14ac:dyDescent="0.2">
      <c r="A70" s="37" t="s">
        <v>144</v>
      </c>
      <c r="B70" s="29" t="s">
        <v>145</v>
      </c>
      <c r="C70" s="13">
        <v>0</v>
      </c>
      <c r="D70" s="12">
        <v>0</v>
      </c>
      <c r="E70" s="13">
        <v>0</v>
      </c>
      <c r="F70" s="14">
        <f t="shared" si="15"/>
        <v>0</v>
      </c>
      <c r="G70" s="13">
        <v>0</v>
      </c>
      <c r="H70" s="13"/>
      <c r="I70" s="13">
        <v>0</v>
      </c>
      <c r="J70" s="13"/>
      <c r="K70" s="13">
        <v>0</v>
      </c>
      <c r="L70" s="13"/>
      <c r="M70" s="13">
        <f t="shared" si="16"/>
        <v>0</v>
      </c>
      <c r="N70" s="15">
        <f t="shared" si="17"/>
        <v>0</v>
      </c>
      <c r="O70" s="16"/>
      <c r="P70" s="17"/>
      <c r="Q70" s="18"/>
      <c r="R70" s="16"/>
      <c r="S70" s="1"/>
      <c r="T70" s="1"/>
      <c r="U70" s="1"/>
      <c r="V70" s="1"/>
      <c r="W70" s="1"/>
      <c r="X70" s="1"/>
      <c r="Y70" s="1"/>
      <c r="Z70" s="1"/>
    </row>
    <row r="71" spans="1:26" ht="14.25" customHeight="1" x14ac:dyDescent="0.2">
      <c r="A71" s="66" t="s">
        <v>146</v>
      </c>
      <c r="B71" s="11" t="s">
        <v>147</v>
      </c>
      <c r="C71" s="13">
        <v>0</v>
      </c>
      <c r="D71" s="13">
        <v>0</v>
      </c>
      <c r="E71" s="13">
        <v>0</v>
      </c>
      <c r="F71" s="14">
        <f t="shared" si="15"/>
        <v>0</v>
      </c>
      <c r="G71" s="13">
        <v>0</v>
      </c>
      <c r="H71" s="13"/>
      <c r="I71" s="13">
        <v>0</v>
      </c>
      <c r="J71" s="13"/>
      <c r="K71" s="13">
        <v>0</v>
      </c>
      <c r="L71" s="13"/>
      <c r="M71" s="13">
        <f t="shared" si="16"/>
        <v>0</v>
      </c>
      <c r="N71" s="15">
        <f t="shared" si="17"/>
        <v>0</v>
      </c>
      <c r="O71" s="16"/>
      <c r="P71" s="17" t="s">
        <v>148</v>
      </c>
      <c r="Q71" s="33">
        <v>1</v>
      </c>
      <c r="R71" s="16"/>
      <c r="S71" s="1"/>
      <c r="T71" s="1"/>
      <c r="U71" s="1"/>
      <c r="V71" s="1"/>
      <c r="W71" s="1"/>
      <c r="X71" s="1"/>
      <c r="Y71" s="1"/>
      <c r="Z71" s="1"/>
    </row>
    <row r="72" spans="1:26" ht="14.25" customHeight="1" x14ac:dyDescent="0.2">
      <c r="A72" s="64"/>
      <c r="B72" s="11" t="s">
        <v>149</v>
      </c>
      <c r="C72" s="13">
        <v>0</v>
      </c>
      <c r="D72" s="12">
        <v>30000000</v>
      </c>
      <c r="E72" s="13">
        <v>0</v>
      </c>
      <c r="F72" s="14">
        <f t="shared" si="15"/>
        <v>30000000</v>
      </c>
      <c r="G72" s="13">
        <v>0</v>
      </c>
      <c r="H72" s="13"/>
      <c r="I72" s="13">
        <v>0</v>
      </c>
      <c r="J72" s="13"/>
      <c r="K72" s="13">
        <v>0</v>
      </c>
      <c r="L72" s="13"/>
      <c r="M72" s="13">
        <f t="shared" si="16"/>
        <v>0</v>
      </c>
      <c r="N72" s="15">
        <f t="shared" si="17"/>
        <v>30000000</v>
      </c>
      <c r="O72" s="16"/>
      <c r="P72" s="17"/>
      <c r="Q72" s="18"/>
      <c r="R72" s="16"/>
      <c r="S72" s="1"/>
      <c r="T72" s="1"/>
      <c r="U72" s="1"/>
      <c r="V72" s="1"/>
      <c r="W72" s="1"/>
      <c r="X72" s="1"/>
      <c r="Y72" s="1"/>
      <c r="Z72" s="1"/>
    </row>
    <row r="73" spans="1:26" ht="14.25" customHeight="1" x14ac:dyDescent="0.2">
      <c r="A73" s="64"/>
      <c r="B73" s="11" t="s">
        <v>150</v>
      </c>
      <c r="C73" s="13">
        <v>0</v>
      </c>
      <c r="D73" s="12">
        <v>30000000</v>
      </c>
      <c r="E73" s="13">
        <v>0</v>
      </c>
      <c r="F73" s="14">
        <f t="shared" si="15"/>
        <v>30000000</v>
      </c>
      <c r="G73" s="13">
        <v>0</v>
      </c>
      <c r="H73" s="13"/>
      <c r="I73" s="13">
        <v>0</v>
      </c>
      <c r="J73" s="13"/>
      <c r="K73" s="13">
        <v>0</v>
      </c>
      <c r="L73" s="13"/>
      <c r="M73" s="13">
        <f t="shared" si="16"/>
        <v>0</v>
      </c>
      <c r="N73" s="15">
        <f t="shared" si="17"/>
        <v>30000000</v>
      </c>
      <c r="O73" s="16"/>
      <c r="P73" s="17"/>
      <c r="Q73" s="18"/>
      <c r="R73" s="16"/>
      <c r="S73" s="1"/>
      <c r="T73" s="1"/>
      <c r="U73" s="1"/>
      <c r="V73" s="1"/>
      <c r="W73" s="1"/>
      <c r="X73" s="1"/>
      <c r="Y73" s="1"/>
      <c r="Z73" s="1"/>
    </row>
    <row r="74" spans="1:26" ht="14.25" customHeight="1" x14ac:dyDescent="0.2">
      <c r="A74" s="64"/>
      <c r="B74" s="11" t="s">
        <v>151</v>
      </c>
      <c r="C74" s="13">
        <v>0</v>
      </c>
      <c r="D74" s="13">
        <v>0</v>
      </c>
      <c r="E74" s="13">
        <v>0</v>
      </c>
      <c r="F74" s="14">
        <f t="shared" si="15"/>
        <v>0</v>
      </c>
      <c r="G74" s="13">
        <v>0</v>
      </c>
      <c r="H74" s="13"/>
      <c r="I74" s="13">
        <v>0</v>
      </c>
      <c r="J74" s="13"/>
      <c r="K74" s="13">
        <v>0</v>
      </c>
      <c r="L74" s="13"/>
      <c r="M74" s="13">
        <f t="shared" si="16"/>
        <v>0</v>
      </c>
      <c r="N74" s="15">
        <f t="shared" si="17"/>
        <v>0</v>
      </c>
      <c r="O74" s="16"/>
      <c r="P74" s="17"/>
      <c r="Q74" s="18"/>
      <c r="R74" s="16"/>
      <c r="S74" s="1"/>
      <c r="T74" s="1"/>
      <c r="U74" s="1"/>
      <c r="V74" s="1"/>
      <c r="W74" s="1"/>
      <c r="X74" s="1"/>
      <c r="Y74" s="1"/>
      <c r="Z74" s="1"/>
    </row>
    <row r="75" spans="1:26" ht="14.25" customHeight="1" x14ac:dyDescent="0.2">
      <c r="A75" s="65"/>
      <c r="B75" s="11" t="s">
        <v>152</v>
      </c>
      <c r="C75" s="13">
        <v>0</v>
      </c>
      <c r="D75" s="12">
        <v>10000000</v>
      </c>
      <c r="E75" s="13">
        <v>0</v>
      </c>
      <c r="F75" s="14">
        <f t="shared" si="15"/>
        <v>10000000</v>
      </c>
      <c r="G75" s="13">
        <v>0</v>
      </c>
      <c r="H75" s="13"/>
      <c r="I75" s="13">
        <v>0</v>
      </c>
      <c r="J75" s="13"/>
      <c r="K75" s="13">
        <v>0</v>
      </c>
      <c r="L75" s="13"/>
      <c r="M75" s="13">
        <f t="shared" si="16"/>
        <v>0</v>
      </c>
      <c r="N75" s="15">
        <f t="shared" si="17"/>
        <v>10000000</v>
      </c>
      <c r="O75" s="16"/>
      <c r="P75" s="17"/>
      <c r="Q75" s="18"/>
      <c r="R75" s="16"/>
      <c r="S75" s="1"/>
      <c r="T75" s="1"/>
      <c r="U75" s="1"/>
      <c r="V75" s="1"/>
      <c r="W75" s="1"/>
      <c r="X75" s="1"/>
      <c r="Y75" s="1"/>
      <c r="Z75" s="1"/>
    </row>
    <row r="76" spans="1:26" ht="14.25" customHeight="1" x14ac:dyDescent="0.2">
      <c r="A76" s="67" t="s">
        <v>153</v>
      </c>
      <c r="B76" s="11" t="s">
        <v>154</v>
      </c>
      <c r="C76" s="13">
        <v>0</v>
      </c>
      <c r="D76" s="13">
        <v>0</v>
      </c>
      <c r="E76" s="13">
        <v>0</v>
      </c>
      <c r="F76" s="14">
        <f t="shared" si="15"/>
        <v>0</v>
      </c>
      <c r="G76" s="13">
        <v>0</v>
      </c>
      <c r="H76" s="13"/>
      <c r="I76" s="13">
        <v>0</v>
      </c>
      <c r="J76" s="13"/>
      <c r="K76" s="13">
        <v>0</v>
      </c>
      <c r="L76" s="13"/>
      <c r="M76" s="13">
        <f t="shared" si="16"/>
        <v>0</v>
      </c>
      <c r="N76" s="15">
        <f t="shared" si="17"/>
        <v>0</v>
      </c>
      <c r="O76" s="16"/>
      <c r="P76" s="17"/>
      <c r="Q76" s="18"/>
      <c r="R76" s="16"/>
      <c r="S76" s="1"/>
      <c r="T76" s="1"/>
      <c r="U76" s="1"/>
      <c r="V76" s="1"/>
      <c r="W76" s="1"/>
      <c r="X76" s="1"/>
      <c r="Y76" s="1"/>
      <c r="Z76" s="1"/>
    </row>
    <row r="77" spans="1:26" ht="14.25" customHeight="1" x14ac:dyDescent="0.2">
      <c r="A77" s="65"/>
      <c r="B77" s="11" t="s">
        <v>155</v>
      </c>
      <c r="C77" s="13">
        <v>0</v>
      </c>
      <c r="D77" s="13">
        <v>0</v>
      </c>
      <c r="E77" s="13">
        <v>0</v>
      </c>
      <c r="F77" s="14">
        <f t="shared" si="15"/>
        <v>0</v>
      </c>
      <c r="G77" s="13">
        <v>0</v>
      </c>
      <c r="H77" s="13"/>
      <c r="I77" s="13">
        <v>0</v>
      </c>
      <c r="J77" s="13"/>
      <c r="K77" s="13">
        <v>0</v>
      </c>
      <c r="L77" s="13"/>
      <c r="M77" s="13">
        <f t="shared" si="16"/>
        <v>0</v>
      </c>
      <c r="N77" s="15">
        <f t="shared" si="17"/>
        <v>0</v>
      </c>
      <c r="O77" s="16"/>
      <c r="P77" s="17"/>
      <c r="Q77" s="18"/>
      <c r="R77" s="16"/>
      <c r="S77" s="1"/>
      <c r="T77" s="1"/>
      <c r="U77" s="1"/>
      <c r="V77" s="1"/>
      <c r="W77" s="1"/>
      <c r="X77" s="1"/>
      <c r="Y77" s="1"/>
      <c r="Z77" s="1"/>
    </row>
    <row r="78" spans="1:26" ht="14.25" customHeight="1" x14ac:dyDescent="0.2">
      <c r="A78" s="1"/>
      <c r="B78" s="19" t="s">
        <v>19</v>
      </c>
      <c r="C78" s="20">
        <f t="shared" ref="C78:G78" si="18">SUM(C62:C77)</f>
        <v>570000000</v>
      </c>
      <c r="D78" s="20">
        <f t="shared" si="18"/>
        <v>70000000</v>
      </c>
      <c r="E78" s="20">
        <f t="shared" si="18"/>
        <v>0</v>
      </c>
      <c r="F78" s="20">
        <f t="shared" si="18"/>
        <v>640000000</v>
      </c>
      <c r="G78" s="20">
        <f t="shared" si="18"/>
        <v>0</v>
      </c>
      <c r="H78" s="1"/>
      <c r="I78" s="20">
        <f>SUM(I62:I77)</f>
        <v>0</v>
      </c>
      <c r="J78" s="1"/>
      <c r="K78" s="20">
        <f>SUM(K62:K77)</f>
        <v>0</v>
      </c>
      <c r="L78" s="1"/>
      <c r="M78" s="21">
        <f t="shared" ref="M78:N78" si="19">SUM(M62:M77)</f>
        <v>0</v>
      </c>
      <c r="N78" s="21">
        <f t="shared" si="19"/>
        <v>640000000</v>
      </c>
      <c r="O78" s="22"/>
      <c r="P78" s="1"/>
      <c r="Q78" s="23"/>
      <c r="R78" s="22"/>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9" t="s">
        <v>20</v>
      </c>
      <c r="C80" s="24">
        <f>F78</f>
        <v>640000000</v>
      </c>
      <c r="D80" s="25"/>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9" t="s">
        <v>21</v>
      </c>
      <c r="C81" s="24">
        <f>+M78</f>
        <v>0</v>
      </c>
      <c r="D81" s="25"/>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9" t="s">
        <v>3</v>
      </c>
      <c r="C82" s="26">
        <f>+C80+C81</f>
        <v>640000000</v>
      </c>
      <c r="D82" s="27"/>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28"/>
      <c r="B84" s="28"/>
      <c r="C84" s="28"/>
      <c r="D84" s="28"/>
      <c r="E84" s="28"/>
      <c r="F84" s="28"/>
      <c r="G84" s="28"/>
      <c r="H84" s="28"/>
      <c r="I84" s="28"/>
      <c r="J84" s="28"/>
      <c r="K84" s="28"/>
      <c r="L84" s="28"/>
      <c r="M84" s="28"/>
      <c r="N84" s="28"/>
      <c r="O84" s="28"/>
      <c r="P84" s="28"/>
      <c r="Q84" s="28"/>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9.25" customHeight="1" x14ac:dyDescent="0.2">
      <c r="A86" s="1"/>
      <c r="B86" s="2" t="s">
        <v>156</v>
      </c>
      <c r="C86" s="57" t="s">
        <v>157</v>
      </c>
      <c r="D86" s="58"/>
      <c r="E86" s="58"/>
      <c r="F86" s="58"/>
      <c r="G86" s="58"/>
      <c r="H86" s="58"/>
      <c r="I86" s="58"/>
      <c r="J86" s="58"/>
      <c r="K86" s="58"/>
      <c r="L86" s="58"/>
      <c r="M86" s="58"/>
      <c r="N86" s="59"/>
      <c r="O86" s="3"/>
      <c r="P86" s="1"/>
      <c r="Q86" s="1"/>
      <c r="R86" s="3"/>
      <c r="S86" s="1"/>
      <c r="T86" s="1"/>
      <c r="U86" s="1"/>
      <c r="V86" s="1"/>
      <c r="W86" s="1"/>
      <c r="X86" s="1"/>
      <c r="Y86" s="1"/>
      <c r="Z86" s="1"/>
    </row>
    <row r="87" spans="1:26" ht="15" customHeight="1" x14ac:dyDescent="0.2">
      <c r="A87" s="1"/>
      <c r="B87" s="5"/>
      <c r="C87" s="6"/>
      <c r="D87" s="6"/>
      <c r="E87" s="6"/>
      <c r="F87" s="6"/>
      <c r="G87" s="6"/>
      <c r="H87" s="6"/>
      <c r="I87" s="6"/>
      <c r="J87" s="6"/>
      <c r="K87" s="6"/>
      <c r="L87" s="6"/>
      <c r="M87" s="6"/>
      <c r="N87" s="6"/>
      <c r="O87" s="6"/>
      <c r="P87" s="1"/>
      <c r="Q87" s="1"/>
      <c r="R87" s="6"/>
      <c r="S87" s="1"/>
      <c r="T87" s="1"/>
      <c r="U87" s="1"/>
      <c r="V87" s="1"/>
      <c r="W87" s="1"/>
      <c r="X87" s="1"/>
      <c r="Y87" s="1"/>
      <c r="Z87" s="1"/>
    </row>
    <row r="88" spans="1:26" ht="16.5" customHeight="1" x14ac:dyDescent="0.2">
      <c r="A88" s="1"/>
      <c r="B88" s="55" t="s">
        <v>0</v>
      </c>
      <c r="C88" s="60" t="s">
        <v>1</v>
      </c>
      <c r="D88" s="58"/>
      <c r="E88" s="58"/>
      <c r="F88" s="59"/>
      <c r="G88" s="60" t="s">
        <v>2</v>
      </c>
      <c r="H88" s="58"/>
      <c r="I88" s="58"/>
      <c r="J88" s="58"/>
      <c r="K88" s="58"/>
      <c r="L88" s="58"/>
      <c r="M88" s="59"/>
      <c r="N88" s="61" t="s">
        <v>3</v>
      </c>
      <c r="O88" s="7"/>
      <c r="P88" s="62" t="s">
        <v>4</v>
      </c>
      <c r="Q88" s="59"/>
      <c r="R88" s="7"/>
      <c r="S88" s="1"/>
      <c r="T88" s="1"/>
      <c r="U88" s="1"/>
      <c r="V88" s="1"/>
      <c r="W88" s="1"/>
      <c r="X88" s="1"/>
      <c r="Y88" s="1"/>
      <c r="Z88" s="1"/>
    </row>
    <row r="89" spans="1:26" ht="31.5" customHeight="1" x14ac:dyDescent="0.2">
      <c r="A89" s="1"/>
      <c r="B89" s="56"/>
      <c r="C89" s="8" t="s">
        <v>5</v>
      </c>
      <c r="D89" s="8" t="s">
        <v>6</v>
      </c>
      <c r="E89" s="8" t="s">
        <v>7</v>
      </c>
      <c r="F89" s="8" t="s">
        <v>8</v>
      </c>
      <c r="G89" s="8" t="s">
        <v>9</v>
      </c>
      <c r="H89" s="9" t="s">
        <v>10</v>
      </c>
      <c r="I89" s="8" t="s">
        <v>11</v>
      </c>
      <c r="J89" s="9" t="s">
        <v>12</v>
      </c>
      <c r="K89" s="8" t="s">
        <v>13</v>
      </c>
      <c r="L89" s="9" t="s">
        <v>14</v>
      </c>
      <c r="M89" s="8" t="s">
        <v>15</v>
      </c>
      <c r="N89" s="56"/>
      <c r="O89" s="7"/>
      <c r="P89" s="10" t="s">
        <v>16</v>
      </c>
      <c r="Q89" s="10" t="s">
        <v>17</v>
      </c>
      <c r="R89" s="7"/>
      <c r="S89" s="1"/>
      <c r="T89" s="1"/>
      <c r="U89" s="1"/>
      <c r="V89" s="1"/>
      <c r="W89" s="1"/>
      <c r="X89" s="1"/>
      <c r="Y89" s="1"/>
      <c r="Z89" s="1"/>
    </row>
    <row r="90" spans="1:26" ht="47.25" customHeight="1" x14ac:dyDescent="0.2">
      <c r="A90" s="1"/>
      <c r="B90" s="11" t="s">
        <v>158</v>
      </c>
      <c r="C90" s="13">
        <v>0</v>
      </c>
      <c r="D90" s="13">
        <v>0</v>
      </c>
      <c r="E90" s="13">
        <v>0</v>
      </c>
      <c r="F90" s="14">
        <f t="shared" ref="F90:F98" si="20">+C90+D90+E90</f>
        <v>0</v>
      </c>
      <c r="G90" s="13">
        <v>0</v>
      </c>
      <c r="H90" s="13"/>
      <c r="I90" s="13">
        <v>0</v>
      </c>
      <c r="J90" s="13"/>
      <c r="K90" s="13">
        <v>0</v>
      </c>
      <c r="L90" s="13"/>
      <c r="M90" s="13">
        <f t="shared" ref="M90:M98" si="21">+G90+I90+K90</f>
        <v>0</v>
      </c>
      <c r="N90" s="15">
        <f t="shared" ref="N90:N98" si="22">+F90+M90</f>
        <v>0</v>
      </c>
      <c r="O90" s="16"/>
      <c r="P90" s="17" t="s">
        <v>159</v>
      </c>
      <c r="Q90" s="33">
        <v>0.5</v>
      </c>
      <c r="R90" s="16"/>
      <c r="S90" s="1"/>
      <c r="T90" s="1"/>
      <c r="U90" s="1"/>
      <c r="V90" s="1"/>
      <c r="W90" s="1"/>
      <c r="X90" s="1"/>
      <c r="Y90" s="1"/>
      <c r="Z90" s="1"/>
    </row>
    <row r="91" spans="1:26" ht="14.25" customHeight="1" x14ac:dyDescent="0.2">
      <c r="A91" s="1"/>
      <c r="B91" s="11" t="s">
        <v>160</v>
      </c>
      <c r="C91" s="13">
        <v>0</v>
      </c>
      <c r="D91" s="12">
        <v>25000000</v>
      </c>
      <c r="E91" s="13">
        <v>0</v>
      </c>
      <c r="F91" s="14">
        <f t="shared" si="20"/>
        <v>25000000</v>
      </c>
      <c r="G91" s="13">
        <v>0</v>
      </c>
      <c r="H91" s="13"/>
      <c r="I91" s="13">
        <v>0</v>
      </c>
      <c r="J91" s="13"/>
      <c r="K91" s="13">
        <v>0</v>
      </c>
      <c r="L91" s="13"/>
      <c r="M91" s="13">
        <f t="shared" si="21"/>
        <v>0</v>
      </c>
      <c r="N91" s="15">
        <f t="shared" si="22"/>
        <v>25000000</v>
      </c>
      <c r="O91" s="16"/>
      <c r="P91" s="17"/>
      <c r="Q91" s="18"/>
      <c r="R91" s="16"/>
      <c r="S91" s="1"/>
      <c r="T91" s="1"/>
      <c r="U91" s="1"/>
      <c r="V91" s="1"/>
      <c r="W91" s="1"/>
      <c r="X91" s="1"/>
      <c r="Y91" s="1"/>
      <c r="Z91" s="1"/>
    </row>
    <row r="92" spans="1:26" ht="14.25" customHeight="1" x14ac:dyDescent="0.2">
      <c r="A92" s="1"/>
      <c r="B92" s="11" t="s">
        <v>161</v>
      </c>
      <c r="C92" s="13">
        <v>0</v>
      </c>
      <c r="D92" s="13">
        <v>0</v>
      </c>
      <c r="E92" s="13">
        <v>0</v>
      </c>
      <c r="F92" s="14">
        <f t="shared" si="20"/>
        <v>0</v>
      </c>
      <c r="G92" s="13">
        <v>0</v>
      </c>
      <c r="H92" s="13"/>
      <c r="I92" s="13">
        <v>0</v>
      </c>
      <c r="J92" s="13"/>
      <c r="K92" s="13">
        <v>0</v>
      </c>
      <c r="L92" s="13"/>
      <c r="M92" s="13">
        <f t="shared" si="21"/>
        <v>0</v>
      </c>
      <c r="N92" s="15">
        <f t="shared" si="22"/>
        <v>0</v>
      </c>
      <c r="O92" s="16"/>
      <c r="P92" s="17"/>
      <c r="Q92" s="18"/>
      <c r="R92" s="16"/>
      <c r="S92" s="1"/>
      <c r="T92" s="1"/>
      <c r="U92" s="1"/>
      <c r="V92" s="1"/>
      <c r="W92" s="1"/>
      <c r="X92" s="1"/>
      <c r="Y92" s="1"/>
      <c r="Z92" s="1"/>
    </row>
    <row r="93" spans="1:26" ht="14.25" customHeight="1" x14ac:dyDescent="0.2">
      <c r="A93" s="1"/>
      <c r="B93" s="11" t="s">
        <v>162</v>
      </c>
      <c r="C93" s="13">
        <v>0</v>
      </c>
      <c r="D93" s="13">
        <v>0</v>
      </c>
      <c r="E93" s="13">
        <v>0</v>
      </c>
      <c r="F93" s="14">
        <f t="shared" si="20"/>
        <v>0</v>
      </c>
      <c r="G93" s="13">
        <v>0</v>
      </c>
      <c r="H93" s="13"/>
      <c r="I93" s="13">
        <v>0</v>
      </c>
      <c r="J93" s="13"/>
      <c r="K93" s="13">
        <v>0</v>
      </c>
      <c r="L93" s="13"/>
      <c r="M93" s="13">
        <f t="shared" si="21"/>
        <v>0</v>
      </c>
      <c r="N93" s="15">
        <f t="shared" si="22"/>
        <v>0</v>
      </c>
      <c r="O93" s="16"/>
      <c r="P93" s="17"/>
      <c r="Q93" s="18"/>
      <c r="R93" s="16"/>
      <c r="S93" s="1"/>
      <c r="T93" s="1"/>
      <c r="U93" s="1"/>
      <c r="V93" s="1"/>
      <c r="W93" s="1"/>
      <c r="X93" s="1"/>
      <c r="Y93" s="1"/>
      <c r="Z93" s="1"/>
    </row>
    <row r="94" spans="1:26" ht="14.25" customHeight="1" x14ac:dyDescent="0.2">
      <c r="A94" s="1"/>
      <c r="B94" s="11" t="s">
        <v>163</v>
      </c>
      <c r="C94" s="13">
        <v>0</v>
      </c>
      <c r="D94" s="12">
        <v>12000000</v>
      </c>
      <c r="E94" s="13">
        <v>0</v>
      </c>
      <c r="F94" s="14">
        <f t="shared" si="20"/>
        <v>12000000</v>
      </c>
      <c r="G94" s="13">
        <v>0</v>
      </c>
      <c r="H94" s="13"/>
      <c r="I94" s="13">
        <v>0</v>
      </c>
      <c r="J94" s="13"/>
      <c r="K94" s="13">
        <v>0</v>
      </c>
      <c r="L94" s="13"/>
      <c r="M94" s="13">
        <f t="shared" si="21"/>
        <v>0</v>
      </c>
      <c r="N94" s="15">
        <f t="shared" si="22"/>
        <v>12000000</v>
      </c>
      <c r="O94" s="16"/>
      <c r="P94" s="17"/>
      <c r="Q94" s="18"/>
      <c r="R94" s="16"/>
      <c r="S94" s="1"/>
      <c r="T94" s="1"/>
      <c r="U94" s="1"/>
      <c r="V94" s="1"/>
      <c r="W94" s="1"/>
      <c r="X94" s="1"/>
      <c r="Y94" s="1"/>
      <c r="Z94" s="1"/>
    </row>
    <row r="95" spans="1:26" ht="14.25" customHeight="1" x14ac:dyDescent="0.2">
      <c r="A95" s="1"/>
      <c r="B95" s="11" t="s">
        <v>164</v>
      </c>
      <c r="C95" s="13">
        <v>0</v>
      </c>
      <c r="D95" s="12">
        <v>570000000</v>
      </c>
      <c r="E95" s="13">
        <v>0</v>
      </c>
      <c r="F95" s="14">
        <f t="shared" si="20"/>
        <v>570000000</v>
      </c>
      <c r="G95" s="13">
        <v>0</v>
      </c>
      <c r="H95" s="13"/>
      <c r="I95" s="13">
        <v>0</v>
      </c>
      <c r="J95" s="13"/>
      <c r="K95" s="13">
        <v>0</v>
      </c>
      <c r="L95" s="13"/>
      <c r="M95" s="13">
        <f t="shared" si="21"/>
        <v>0</v>
      </c>
      <c r="N95" s="15">
        <f t="shared" si="22"/>
        <v>570000000</v>
      </c>
      <c r="O95" s="16"/>
      <c r="P95" s="17" t="s">
        <v>165</v>
      </c>
      <c r="Q95" s="33">
        <v>1</v>
      </c>
      <c r="R95" s="16"/>
      <c r="S95" s="1"/>
      <c r="T95" s="1"/>
      <c r="U95" s="1"/>
      <c r="V95" s="1"/>
      <c r="W95" s="1"/>
      <c r="X95" s="1"/>
      <c r="Y95" s="1"/>
      <c r="Z95" s="1"/>
    </row>
    <row r="96" spans="1:26" ht="14.25" customHeight="1" x14ac:dyDescent="0.2">
      <c r="A96" s="1"/>
      <c r="B96" s="11" t="s">
        <v>166</v>
      </c>
      <c r="C96" s="13">
        <v>0</v>
      </c>
      <c r="D96" s="13">
        <v>0</v>
      </c>
      <c r="E96" s="13">
        <v>0</v>
      </c>
      <c r="F96" s="14">
        <f t="shared" si="20"/>
        <v>0</v>
      </c>
      <c r="G96" s="13">
        <v>0</v>
      </c>
      <c r="H96" s="13"/>
      <c r="I96" s="13">
        <v>0</v>
      </c>
      <c r="J96" s="13"/>
      <c r="K96" s="13">
        <v>0</v>
      </c>
      <c r="L96" s="13"/>
      <c r="M96" s="13">
        <f t="shared" si="21"/>
        <v>0</v>
      </c>
      <c r="N96" s="15">
        <f t="shared" si="22"/>
        <v>0</v>
      </c>
      <c r="O96" s="16"/>
      <c r="P96" s="17" t="s">
        <v>167</v>
      </c>
      <c r="Q96" s="33">
        <v>1</v>
      </c>
      <c r="R96" s="16"/>
      <c r="S96" s="1"/>
      <c r="T96" s="1"/>
      <c r="U96" s="1"/>
      <c r="V96" s="1"/>
      <c r="W96" s="1"/>
      <c r="X96" s="1"/>
      <c r="Y96" s="1"/>
      <c r="Z96" s="1"/>
    </row>
    <row r="97" spans="1:26" ht="14.25" customHeight="1" x14ac:dyDescent="0.2">
      <c r="A97" s="1"/>
      <c r="B97" s="11" t="s">
        <v>107</v>
      </c>
      <c r="C97" s="13">
        <v>0</v>
      </c>
      <c r="D97" s="13">
        <v>0</v>
      </c>
      <c r="E97" s="13">
        <v>0</v>
      </c>
      <c r="F97" s="14">
        <f t="shared" si="20"/>
        <v>0</v>
      </c>
      <c r="G97" s="13">
        <v>0</v>
      </c>
      <c r="H97" s="13"/>
      <c r="I97" s="13">
        <v>0</v>
      </c>
      <c r="J97" s="13"/>
      <c r="K97" s="13">
        <v>0</v>
      </c>
      <c r="L97" s="13"/>
      <c r="M97" s="13">
        <f t="shared" si="21"/>
        <v>0</v>
      </c>
      <c r="N97" s="15">
        <f t="shared" si="22"/>
        <v>0</v>
      </c>
      <c r="O97" s="16"/>
      <c r="P97" s="17" t="s">
        <v>108</v>
      </c>
      <c r="Q97" s="33">
        <v>1</v>
      </c>
      <c r="R97" s="16"/>
      <c r="S97" s="1"/>
      <c r="T97" s="1"/>
      <c r="U97" s="1"/>
      <c r="V97" s="1"/>
      <c r="W97" s="1"/>
      <c r="X97" s="1"/>
      <c r="Y97" s="1"/>
      <c r="Z97" s="1"/>
    </row>
    <row r="98" spans="1:26" ht="14.25" customHeight="1" x14ac:dyDescent="0.2">
      <c r="A98" s="1"/>
      <c r="B98" s="11" t="s">
        <v>110</v>
      </c>
      <c r="C98" s="13">
        <v>0</v>
      </c>
      <c r="D98" s="13">
        <v>0</v>
      </c>
      <c r="E98" s="13">
        <v>0</v>
      </c>
      <c r="F98" s="14">
        <f t="shared" si="20"/>
        <v>0</v>
      </c>
      <c r="G98" s="13">
        <v>0</v>
      </c>
      <c r="H98" s="13"/>
      <c r="I98" s="13">
        <v>0</v>
      </c>
      <c r="J98" s="13"/>
      <c r="K98" s="13">
        <v>0</v>
      </c>
      <c r="L98" s="13"/>
      <c r="M98" s="13">
        <f t="shared" si="21"/>
        <v>0</v>
      </c>
      <c r="N98" s="15">
        <f t="shared" si="22"/>
        <v>0</v>
      </c>
      <c r="O98" s="16"/>
      <c r="P98" s="17" t="s">
        <v>111</v>
      </c>
      <c r="Q98" s="33">
        <v>0.78</v>
      </c>
      <c r="R98" s="16"/>
      <c r="S98" s="1"/>
      <c r="T98" s="1"/>
      <c r="U98" s="1"/>
      <c r="V98" s="1"/>
      <c r="W98" s="1"/>
      <c r="X98" s="1"/>
      <c r="Y98" s="1"/>
      <c r="Z98" s="1"/>
    </row>
    <row r="99" spans="1:26" ht="14.25" customHeight="1" x14ac:dyDescent="0.2">
      <c r="A99" s="1"/>
      <c r="B99" s="19" t="s">
        <v>19</v>
      </c>
      <c r="C99" s="20">
        <f t="shared" ref="C99:G99" si="23">SUM(C90:C98)</f>
        <v>0</v>
      </c>
      <c r="D99" s="20">
        <f t="shared" si="23"/>
        <v>607000000</v>
      </c>
      <c r="E99" s="20">
        <f t="shared" si="23"/>
        <v>0</v>
      </c>
      <c r="F99" s="20">
        <f t="shared" si="23"/>
        <v>607000000</v>
      </c>
      <c r="G99" s="20">
        <f t="shared" si="23"/>
        <v>0</v>
      </c>
      <c r="H99" s="1"/>
      <c r="I99" s="20">
        <f>SUM(I90:I98)</f>
        <v>0</v>
      </c>
      <c r="J99" s="1"/>
      <c r="K99" s="20">
        <f>SUM(K90:K98)</f>
        <v>0</v>
      </c>
      <c r="L99" s="1"/>
      <c r="M99" s="21">
        <f t="shared" ref="M99:N99" si="24">SUM(M90:M98)</f>
        <v>0</v>
      </c>
      <c r="N99" s="21">
        <f t="shared" si="24"/>
        <v>607000000</v>
      </c>
      <c r="O99" s="22"/>
      <c r="P99" s="1"/>
      <c r="Q99" s="23"/>
      <c r="R99" s="22"/>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9" t="s">
        <v>20</v>
      </c>
      <c r="C101" s="24">
        <f>F99</f>
        <v>607000000</v>
      </c>
      <c r="D101" s="25"/>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9" t="s">
        <v>21</v>
      </c>
      <c r="C102" s="24">
        <f>+M99</f>
        <v>0</v>
      </c>
      <c r="D102" s="25"/>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9" t="s">
        <v>3</v>
      </c>
      <c r="C103" s="26">
        <f>+C101+C102</f>
        <v>607000000</v>
      </c>
      <c r="D103" s="27"/>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28"/>
      <c r="B105" s="28"/>
      <c r="C105" s="28"/>
      <c r="D105" s="28"/>
      <c r="E105" s="28"/>
      <c r="F105" s="28"/>
      <c r="G105" s="28"/>
      <c r="H105" s="28"/>
      <c r="I105" s="28"/>
      <c r="J105" s="28"/>
      <c r="K105" s="28"/>
      <c r="L105" s="28"/>
      <c r="M105" s="28"/>
      <c r="N105" s="28"/>
      <c r="O105" s="28"/>
      <c r="P105" s="28"/>
      <c r="Q105" s="28"/>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9.25" customHeight="1" x14ac:dyDescent="0.2">
      <c r="A107" s="1"/>
      <c r="B107" s="2" t="s">
        <v>168</v>
      </c>
      <c r="C107" s="57" t="s">
        <v>169</v>
      </c>
      <c r="D107" s="58"/>
      <c r="E107" s="58"/>
      <c r="F107" s="58"/>
      <c r="G107" s="58"/>
      <c r="H107" s="58"/>
      <c r="I107" s="58"/>
      <c r="J107" s="58"/>
      <c r="K107" s="58"/>
      <c r="L107" s="58"/>
      <c r="M107" s="58"/>
      <c r="N107" s="59"/>
      <c r="O107" s="3"/>
      <c r="P107" s="1"/>
      <c r="Q107" s="1"/>
      <c r="R107" s="3"/>
      <c r="S107" s="1"/>
      <c r="T107" s="1"/>
      <c r="U107" s="1"/>
      <c r="V107" s="1"/>
      <c r="W107" s="1"/>
      <c r="X107" s="1"/>
      <c r="Y107" s="1"/>
      <c r="Z107" s="1"/>
    </row>
    <row r="108" spans="1:26" ht="15" customHeight="1" x14ac:dyDescent="0.2">
      <c r="A108" s="1"/>
      <c r="B108" s="5"/>
      <c r="C108" s="6"/>
      <c r="D108" s="6"/>
      <c r="E108" s="6"/>
      <c r="F108" s="6"/>
      <c r="G108" s="6"/>
      <c r="H108" s="6"/>
      <c r="I108" s="6"/>
      <c r="J108" s="6"/>
      <c r="K108" s="6"/>
      <c r="L108" s="6"/>
      <c r="M108" s="6"/>
      <c r="N108" s="6"/>
      <c r="O108" s="6"/>
      <c r="P108" s="1"/>
      <c r="Q108" s="1"/>
      <c r="R108" s="6"/>
      <c r="S108" s="1"/>
      <c r="T108" s="1"/>
      <c r="U108" s="1"/>
      <c r="V108" s="1"/>
      <c r="W108" s="1"/>
      <c r="X108" s="1"/>
      <c r="Y108" s="1"/>
      <c r="Z108" s="1"/>
    </row>
    <row r="109" spans="1:26" ht="16.5" customHeight="1" x14ac:dyDescent="0.2">
      <c r="A109" s="1"/>
      <c r="B109" s="55" t="s">
        <v>0</v>
      </c>
      <c r="C109" s="60" t="s">
        <v>1</v>
      </c>
      <c r="D109" s="58"/>
      <c r="E109" s="58"/>
      <c r="F109" s="59"/>
      <c r="G109" s="60" t="s">
        <v>2</v>
      </c>
      <c r="H109" s="58"/>
      <c r="I109" s="58"/>
      <c r="J109" s="58"/>
      <c r="K109" s="58"/>
      <c r="L109" s="58"/>
      <c r="M109" s="59"/>
      <c r="N109" s="61" t="s">
        <v>3</v>
      </c>
      <c r="O109" s="7"/>
      <c r="P109" s="62" t="s">
        <v>4</v>
      </c>
      <c r="Q109" s="59"/>
      <c r="R109" s="7"/>
      <c r="S109" s="1"/>
      <c r="T109" s="1"/>
      <c r="U109" s="1"/>
      <c r="V109" s="1"/>
      <c r="W109" s="1"/>
      <c r="X109" s="1"/>
      <c r="Y109" s="1"/>
      <c r="Z109" s="1"/>
    </row>
    <row r="110" spans="1:26" ht="31.5" customHeight="1" x14ac:dyDescent="0.2">
      <c r="A110" s="1"/>
      <c r="B110" s="56"/>
      <c r="C110" s="8" t="s">
        <v>5</v>
      </c>
      <c r="D110" s="8" t="s">
        <v>6</v>
      </c>
      <c r="E110" s="8" t="s">
        <v>7</v>
      </c>
      <c r="F110" s="8" t="s">
        <v>8</v>
      </c>
      <c r="G110" s="8" t="s">
        <v>9</v>
      </c>
      <c r="H110" s="9" t="s">
        <v>10</v>
      </c>
      <c r="I110" s="8" t="s">
        <v>11</v>
      </c>
      <c r="J110" s="9" t="s">
        <v>12</v>
      </c>
      <c r="K110" s="8" t="s">
        <v>13</v>
      </c>
      <c r="L110" s="9" t="s">
        <v>14</v>
      </c>
      <c r="M110" s="8" t="s">
        <v>15</v>
      </c>
      <c r="N110" s="56"/>
      <c r="O110" s="7"/>
      <c r="P110" s="10" t="s">
        <v>16</v>
      </c>
      <c r="Q110" s="10" t="s">
        <v>17</v>
      </c>
      <c r="R110" s="7"/>
      <c r="S110" s="1"/>
      <c r="T110" s="1"/>
      <c r="U110" s="1"/>
      <c r="V110" s="1"/>
      <c r="W110" s="1"/>
      <c r="X110" s="1"/>
      <c r="Y110" s="1"/>
      <c r="Z110" s="1"/>
    </row>
    <row r="111" spans="1:26" ht="14.25" customHeight="1" x14ac:dyDescent="0.2">
      <c r="A111" s="1"/>
      <c r="B111" s="11" t="s">
        <v>170</v>
      </c>
      <c r="C111" s="13">
        <v>0</v>
      </c>
      <c r="D111" s="12">
        <v>600000000</v>
      </c>
      <c r="E111" s="13">
        <v>0</v>
      </c>
      <c r="F111" s="14">
        <f t="shared" ref="F111:F114" si="25">+C111+D111+E111</f>
        <v>600000000</v>
      </c>
      <c r="G111" s="13">
        <v>0</v>
      </c>
      <c r="H111" s="13"/>
      <c r="I111" s="13">
        <v>0</v>
      </c>
      <c r="J111" s="13"/>
      <c r="K111" s="13">
        <v>0</v>
      </c>
      <c r="L111" s="13"/>
      <c r="M111" s="13">
        <f t="shared" ref="M111:M114" si="26">+G111+I111+K111</f>
        <v>0</v>
      </c>
      <c r="N111" s="15">
        <f t="shared" ref="N111:N114" si="27">+F111+M111</f>
        <v>600000000</v>
      </c>
      <c r="O111" s="16"/>
      <c r="P111" s="17" t="s">
        <v>171</v>
      </c>
      <c r="Q111" s="33">
        <v>0.8</v>
      </c>
      <c r="R111" s="16"/>
      <c r="S111" s="1"/>
      <c r="T111" s="1"/>
      <c r="U111" s="1"/>
      <c r="V111" s="1"/>
      <c r="W111" s="1"/>
      <c r="X111" s="1"/>
      <c r="Y111" s="1"/>
      <c r="Z111" s="1"/>
    </row>
    <row r="112" spans="1:26" ht="14.25" customHeight="1" x14ac:dyDescent="0.2">
      <c r="A112" s="1"/>
      <c r="B112" s="11" t="s">
        <v>172</v>
      </c>
      <c r="C112" s="13">
        <v>0</v>
      </c>
      <c r="D112" s="13">
        <v>0</v>
      </c>
      <c r="E112" s="13">
        <v>0</v>
      </c>
      <c r="F112" s="14">
        <f t="shared" si="25"/>
        <v>0</v>
      </c>
      <c r="G112" s="13">
        <v>0</v>
      </c>
      <c r="H112" s="13"/>
      <c r="I112" s="13">
        <v>0</v>
      </c>
      <c r="J112" s="13"/>
      <c r="K112" s="13">
        <v>0</v>
      </c>
      <c r="L112" s="13"/>
      <c r="M112" s="13">
        <f t="shared" si="26"/>
        <v>0</v>
      </c>
      <c r="N112" s="15">
        <f t="shared" si="27"/>
        <v>0</v>
      </c>
      <c r="O112" s="16"/>
      <c r="P112" s="17"/>
      <c r="Q112" s="18"/>
      <c r="R112" s="16"/>
      <c r="S112" s="1"/>
      <c r="T112" s="1"/>
      <c r="U112" s="1"/>
      <c r="V112" s="1"/>
      <c r="W112" s="1"/>
      <c r="X112" s="1"/>
      <c r="Y112" s="1"/>
      <c r="Z112" s="1"/>
    </row>
    <row r="113" spans="1:26" ht="14.25" customHeight="1" x14ac:dyDescent="0.2">
      <c r="A113" s="1"/>
      <c r="B113" s="11" t="s">
        <v>173</v>
      </c>
      <c r="C113" s="13">
        <v>0</v>
      </c>
      <c r="D113" s="12">
        <v>55000000</v>
      </c>
      <c r="E113" s="13">
        <v>0</v>
      </c>
      <c r="F113" s="14">
        <f t="shared" si="25"/>
        <v>55000000</v>
      </c>
      <c r="G113" s="13">
        <v>0</v>
      </c>
      <c r="H113" s="13"/>
      <c r="I113" s="13">
        <v>0</v>
      </c>
      <c r="J113" s="13"/>
      <c r="K113" s="13">
        <v>0</v>
      </c>
      <c r="L113" s="13"/>
      <c r="M113" s="13">
        <f t="shared" si="26"/>
        <v>0</v>
      </c>
      <c r="N113" s="15">
        <f t="shared" si="27"/>
        <v>55000000</v>
      </c>
      <c r="O113" s="16"/>
      <c r="P113" s="17"/>
      <c r="Q113" s="18"/>
      <c r="R113" s="16"/>
      <c r="S113" s="1"/>
      <c r="T113" s="1"/>
      <c r="U113" s="1"/>
      <c r="V113" s="1"/>
      <c r="W113" s="1"/>
      <c r="X113" s="1"/>
      <c r="Y113" s="1"/>
      <c r="Z113" s="1"/>
    </row>
    <row r="114" spans="1:26" ht="14.25" customHeight="1" x14ac:dyDescent="0.2">
      <c r="A114" s="1"/>
      <c r="B114" s="11" t="s">
        <v>122</v>
      </c>
      <c r="C114" s="13">
        <v>0</v>
      </c>
      <c r="D114" s="13">
        <v>0</v>
      </c>
      <c r="E114" s="13">
        <v>0</v>
      </c>
      <c r="F114" s="14">
        <f t="shared" si="25"/>
        <v>0</v>
      </c>
      <c r="G114" s="13">
        <v>0</v>
      </c>
      <c r="H114" s="13"/>
      <c r="I114" s="13">
        <v>0</v>
      </c>
      <c r="J114" s="13"/>
      <c r="K114" s="13">
        <v>0</v>
      </c>
      <c r="L114" s="13"/>
      <c r="M114" s="13">
        <f t="shared" si="26"/>
        <v>0</v>
      </c>
      <c r="N114" s="15">
        <f t="shared" si="27"/>
        <v>0</v>
      </c>
      <c r="O114" s="16"/>
      <c r="P114" s="17" t="s">
        <v>108</v>
      </c>
      <c r="Q114" s="33">
        <v>0.9</v>
      </c>
      <c r="R114" s="16"/>
      <c r="S114" s="1"/>
      <c r="T114" s="1"/>
      <c r="U114" s="1"/>
      <c r="V114" s="1"/>
      <c r="W114" s="1"/>
      <c r="X114" s="1"/>
      <c r="Y114" s="1"/>
      <c r="Z114" s="1"/>
    </row>
    <row r="115" spans="1:26" ht="14.25" customHeight="1" x14ac:dyDescent="0.2">
      <c r="A115" s="1"/>
      <c r="B115" s="19" t="s">
        <v>19</v>
      </c>
      <c r="C115" s="20">
        <f t="shared" ref="C115:G115" si="28">SUM(C111:C114)</f>
        <v>0</v>
      </c>
      <c r="D115" s="20">
        <f t="shared" si="28"/>
        <v>655000000</v>
      </c>
      <c r="E115" s="20">
        <f t="shared" si="28"/>
        <v>0</v>
      </c>
      <c r="F115" s="20">
        <f t="shared" si="28"/>
        <v>655000000</v>
      </c>
      <c r="G115" s="20">
        <f t="shared" si="28"/>
        <v>0</v>
      </c>
      <c r="H115" s="1"/>
      <c r="I115" s="20">
        <f>SUM(I111:I114)</f>
        <v>0</v>
      </c>
      <c r="J115" s="1"/>
      <c r="K115" s="20">
        <f>SUM(K111:K114)</f>
        <v>0</v>
      </c>
      <c r="L115" s="1"/>
      <c r="M115" s="21">
        <f t="shared" ref="M115:N115" si="29">SUM(M111:M114)</f>
        <v>0</v>
      </c>
      <c r="N115" s="21">
        <f t="shared" si="29"/>
        <v>655000000</v>
      </c>
      <c r="O115" s="22"/>
      <c r="P115" s="1"/>
      <c r="Q115" s="23"/>
      <c r="R115" s="22"/>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9" t="s">
        <v>20</v>
      </c>
      <c r="C117" s="24">
        <f>F115</f>
        <v>655000000</v>
      </c>
      <c r="D117" s="25"/>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9" t="s">
        <v>21</v>
      </c>
      <c r="C118" s="24">
        <f>+M115</f>
        <v>0</v>
      </c>
      <c r="D118" s="25"/>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9" t="s">
        <v>3</v>
      </c>
      <c r="C119" s="26">
        <f>+C117+C118</f>
        <v>655000000</v>
      </c>
      <c r="D119" s="27"/>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28"/>
      <c r="B121" s="28"/>
      <c r="C121" s="28"/>
      <c r="D121" s="28"/>
      <c r="E121" s="28"/>
      <c r="F121" s="28"/>
      <c r="G121" s="28"/>
      <c r="H121" s="28"/>
      <c r="I121" s="28"/>
      <c r="J121" s="28"/>
      <c r="K121" s="28"/>
      <c r="L121" s="28"/>
      <c r="M121" s="28"/>
      <c r="N121" s="28"/>
      <c r="O121" s="28"/>
      <c r="P121" s="28"/>
      <c r="Q121" s="28"/>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9.25" customHeight="1" x14ac:dyDescent="0.2">
      <c r="A123" s="1"/>
      <c r="B123" s="2" t="s">
        <v>174</v>
      </c>
      <c r="C123" s="57" t="s">
        <v>175</v>
      </c>
      <c r="D123" s="58"/>
      <c r="E123" s="58"/>
      <c r="F123" s="58"/>
      <c r="G123" s="58"/>
      <c r="H123" s="58"/>
      <c r="I123" s="58"/>
      <c r="J123" s="58"/>
      <c r="K123" s="58"/>
      <c r="L123" s="58"/>
      <c r="M123" s="58"/>
      <c r="N123" s="59"/>
      <c r="O123" s="3"/>
      <c r="P123" s="1"/>
      <c r="Q123" s="1"/>
      <c r="R123" s="3"/>
      <c r="S123" s="1"/>
      <c r="T123" s="1"/>
      <c r="U123" s="1"/>
      <c r="V123" s="1"/>
      <c r="W123" s="1"/>
      <c r="X123" s="1"/>
      <c r="Y123" s="1"/>
      <c r="Z123" s="1"/>
    </row>
    <row r="124" spans="1:26" ht="15" customHeight="1" x14ac:dyDescent="0.2">
      <c r="A124" s="1"/>
      <c r="B124" s="5"/>
      <c r="C124" s="6"/>
      <c r="D124" s="6"/>
      <c r="E124" s="6"/>
      <c r="F124" s="6"/>
      <c r="G124" s="6"/>
      <c r="H124" s="6"/>
      <c r="I124" s="6"/>
      <c r="J124" s="6"/>
      <c r="K124" s="6"/>
      <c r="L124" s="6"/>
      <c r="M124" s="6"/>
      <c r="N124" s="6"/>
      <c r="O124" s="6"/>
      <c r="P124" s="1"/>
      <c r="Q124" s="1"/>
      <c r="R124" s="6"/>
      <c r="S124" s="1"/>
      <c r="T124" s="1"/>
      <c r="U124" s="1"/>
      <c r="V124" s="1"/>
      <c r="W124" s="1"/>
      <c r="X124" s="1"/>
      <c r="Y124" s="1"/>
      <c r="Z124" s="1"/>
    </row>
    <row r="125" spans="1:26" ht="16.5" customHeight="1" x14ac:dyDescent="0.2">
      <c r="A125" s="1"/>
      <c r="B125" s="55" t="s">
        <v>0</v>
      </c>
      <c r="C125" s="60" t="s">
        <v>1</v>
      </c>
      <c r="D125" s="58"/>
      <c r="E125" s="58"/>
      <c r="F125" s="59"/>
      <c r="G125" s="60" t="s">
        <v>2</v>
      </c>
      <c r="H125" s="58"/>
      <c r="I125" s="58"/>
      <c r="J125" s="58"/>
      <c r="K125" s="58"/>
      <c r="L125" s="58"/>
      <c r="M125" s="59"/>
      <c r="N125" s="61" t="s">
        <v>3</v>
      </c>
      <c r="O125" s="7"/>
      <c r="P125" s="62" t="s">
        <v>4</v>
      </c>
      <c r="Q125" s="59"/>
      <c r="R125" s="7"/>
      <c r="S125" s="1"/>
      <c r="T125" s="1"/>
      <c r="U125" s="1"/>
      <c r="V125" s="1"/>
      <c r="W125" s="1"/>
      <c r="X125" s="1"/>
      <c r="Y125" s="1"/>
      <c r="Z125" s="1"/>
    </row>
    <row r="126" spans="1:26" ht="31.5" customHeight="1" x14ac:dyDescent="0.2">
      <c r="A126" s="1"/>
      <c r="B126" s="56"/>
      <c r="C126" s="8" t="s">
        <v>5</v>
      </c>
      <c r="D126" s="8" t="s">
        <v>6</v>
      </c>
      <c r="E126" s="8" t="s">
        <v>7</v>
      </c>
      <c r="F126" s="8" t="s">
        <v>8</v>
      </c>
      <c r="G126" s="8" t="s">
        <v>9</v>
      </c>
      <c r="H126" s="9" t="s">
        <v>10</v>
      </c>
      <c r="I126" s="8" t="s">
        <v>11</v>
      </c>
      <c r="J126" s="9" t="s">
        <v>12</v>
      </c>
      <c r="K126" s="8" t="s">
        <v>13</v>
      </c>
      <c r="L126" s="9" t="s">
        <v>14</v>
      </c>
      <c r="M126" s="8" t="s">
        <v>15</v>
      </c>
      <c r="N126" s="56"/>
      <c r="O126" s="7"/>
      <c r="P126" s="10" t="s">
        <v>16</v>
      </c>
      <c r="Q126" s="10" t="s">
        <v>17</v>
      </c>
      <c r="R126" s="7"/>
      <c r="S126" s="1"/>
      <c r="T126" s="1"/>
      <c r="U126" s="1"/>
      <c r="V126" s="1"/>
      <c r="W126" s="1"/>
      <c r="X126" s="1"/>
      <c r="Y126" s="1"/>
      <c r="Z126" s="1"/>
    </row>
    <row r="127" spans="1:26" ht="14.25" customHeight="1" x14ac:dyDescent="0.2">
      <c r="A127" s="1"/>
      <c r="B127" s="11" t="s">
        <v>176</v>
      </c>
      <c r="C127" s="13">
        <v>0</v>
      </c>
      <c r="D127" s="13">
        <v>0</v>
      </c>
      <c r="E127" s="13">
        <v>0</v>
      </c>
      <c r="F127" s="14">
        <f t="shared" ref="F127:F132" si="30">+C127+D127+E127</f>
        <v>0</v>
      </c>
      <c r="G127" s="13">
        <v>0</v>
      </c>
      <c r="H127" s="13"/>
      <c r="I127" s="13">
        <v>0</v>
      </c>
      <c r="J127" s="13"/>
      <c r="K127" s="13">
        <v>0</v>
      </c>
      <c r="L127" s="13"/>
      <c r="M127" s="13">
        <f t="shared" ref="M127:M132" si="31">+G127+I127+K127</f>
        <v>0</v>
      </c>
      <c r="N127" s="15">
        <f t="shared" ref="N127:N132" si="32">+F127+M127</f>
        <v>0</v>
      </c>
      <c r="O127" s="16"/>
      <c r="P127" s="17"/>
      <c r="Q127" s="18"/>
      <c r="R127" s="16"/>
      <c r="S127" s="1"/>
      <c r="T127" s="1"/>
      <c r="U127" s="1"/>
      <c r="V127" s="1"/>
      <c r="W127" s="1"/>
      <c r="X127" s="1"/>
      <c r="Y127" s="1"/>
      <c r="Z127" s="1"/>
    </row>
    <row r="128" spans="1:26" ht="14.25" customHeight="1" x14ac:dyDescent="0.2">
      <c r="A128" s="1"/>
      <c r="B128" s="11" t="s">
        <v>177</v>
      </c>
      <c r="C128" s="13">
        <v>0</v>
      </c>
      <c r="D128" s="12">
        <v>35000000</v>
      </c>
      <c r="E128" s="13">
        <v>0</v>
      </c>
      <c r="F128" s="14">
        <f t="shared" si="30"/>
        <v>35000000</v>
      </c>
      <c r="G128" s="13">
        <v>0</v>
      </c>
      <c r="H128" s="13"/>
      <c r="I128" s="13">
        <v>0</v>
      </c>
      <c r="J128" s="13"/>
      <c r="K128" s="13">
        <v>0</v>
      </c>
      <c r="L128" s="13"/>
      <c r="M128" s="13">
        <f t="shared" si="31"/>
        <v>0</v>
      </c>
      <c r="N128" s="15">
        <f t="shared" si="32"/>
        <v>35000000</v>
      </c>
      <c r="O128" s="16"/>
      <c r="P128" s="17"/>
      <c r="Q128" s="18"/>
      <c r="R128" s="16"/>
      <c r="S128" s="1"/>
      <c r="T128" s="1"/>
      <c r="U128" s="1"/>
      <c r="V128" s="1"/>
      <c r="W128" s="1"/>
      <c r="X128" s="1"/>
      <c r="Y128" s="1"/>
      <c r="Z128" s="1"/>
    </row>
    <row r="129" spans="1:26" ht="14.25" customHeight="1" x14ac:dyDescent="0.2">
      <c r="A129" s="1"/>
      <c r="B129" s="11" t="s">
        <v>178</v>
      </c>
      <c r="C129" s="13">
        <v>0</v>
      </c>
      <c r="D129" s="13">
        <v>0</v>
      </c>
      <c r="E129" s="13">
        <v>0</v>
      </c>
      <c r="F129" s="14">
        <f t="shared" si="30"/>
        <v>0</v>
      </c>
      <c r="G129" s="13">
        <v>0</v>
      </c>
      <c r="H129" s="13"/>
      <c r="I129" s="13">
        <v>0</v>
      </c>
      <c r="J129" s="13"/>
      <c r="K129" s="13">
        <v>0</v>
      </c>
      <c r="L129" s="13"/>
      <c r="M129" s="13">
        <f t="shared" si="31"/>
        <v>0</v>
      </c>
      <c r="N129" s="15">
        <f t="shared" si="32"/>
        <v>0</v>
      </c>
      <c r="O129" s="16"/>
      <c r="P129" s="17"/>
      <c r="Q129" s="18"/>
      <c r="R129" s="16"/>
      <c r="S129" s="1"/>
      <c r="T129" s="1"/>
      <c r="U129" s="1"/>
      <c r="V129" s="1"/>
      <c r="W129" s="1"/>
      <c r="X129" s="1"/>
      <c r="Y129" s="1"/>
      <c r="Z129" s="1"/>
    </row>
    <row r="130" spans="1:26" ht="14.25" customHeight="1" x14ac:dyDescent="0.2">
      <c r="A130" s="1"/>
      <c r="B130" s="11" t="s">
        <v>179</v>
      </c>
      <c r="C130" s="13">
        <v>0</v>
      </c>
      <c r="D130" s="13">
        <v>0</v>
      </c>
      <c r="E130" s="13">
        <v>0</v>
      </c>
      <c r="F130" s="14">
        <f t="shared" si="30"/>
        <v>0</v>
      </c>
      <c r="G130" s="13">
        <v>0</v>
      </c>
      <c r="H130" s="13"/>
      <c r="I130" s="13">
        <v>0</v>
      </c>
      <c r="J130" s="13"/>
      <c r="K130" s="13">
        <v>0</v>
      </c>
      <c r="L130" s="13"/>
      <c r="M130" s="13">
        <f t="shared" si="31"/>
        <v>0</v>
      </c>
      <c r="N130" s="15">
        <f t="shared" si="32"/>
        <v>0</v>
      </c>
      <c r="O130" s="16"/>
      <c r="P130" s="17"/>
      <c r="Q130" s="18"/>
      <c r="R130" s="16"/>
      <c r="S130" s="1"/>
      <c r="T130" s="1"/>
      <c r="U130" s="1"/>
      <c r="V130" s="1"/>
      <c r="W130" s="1"/>
      <c r="X130" s="1"/>
      <c r="Y130" s="1"/>
      <c r="Z130" s="1"/>
    </row>
    <row r="131" spans="1:26" ht="14.25" customHeight="1" x14ac:dyDescent="0.2">
      <c r="A131" s="1"/>
      <c r="B131" s="11" t="s">
        <v>180</v>
      </c>
      <c r="C131" s="13">
        <v>0</v>
      </c>
      <c r="D131" s="12">
        <v>50000000</v>
      </c>
      <c r="E131" s="13">
        <v>0</v>
      </c>
      <c r="F131" s="14">
        <f t="shared" si="30"/>
        <v>50000000</v>
      </c>
      <c r="G131" s="13">
        <v>0</v>
      </c>
      <c r="H131" s="13"/>
      <c r="I131" s="13">
        <v>0</v>
      </c>
      <c r="J131" s="13"/>
      <c r="K131" s="13">
        <v>0</v>
      </c>
      <c r="L131" s="13"/>
      <c r="M131" s="13">
        <f t="shared" si="31"/>
        <v>0</v>
      </c>
      <c r="N131" s="15">
        <f t="shared" si="32"/>
        <v>50000000</v>
      </c>
      <c r="O131" s="16"/>
      <c r="P131" s="17"/>
      <c r="Q131" s="18"/>
      <c r="R131" s="16"/>
      <c r="S131" s="1"/>
      <c r="T131" s="1"/>
      <c r="U131" s="1"/>
      <c r="V131" s="1"/>
      <c r="W131" s="1"/>
      <c r="X131" s="1"/>
      <c r="Y131" s="1"/>
      <c r="Z131" s="1"/>
    </row>
    <row r="132" spans="1:26" ht="14.25" customHeight="1" x14ac:dyDescent="0.2">
      <c r="A132" s="1"/>
      <c r="B132" s="11" t="s">
        <v>122</v>
      </c>
      <c r="C132" s="13">
        <v>0</v>
      </c>
      <c r="D132" s="13">
        <v>0</v>
      </c>
      <c r="E132" s="13">
        <v>0</v>
      </c>
      <c r="F132" s="14">
        <f t="shared" si="30"/>
        <v>0</v>
      </c>
      <c r="G132" s="13">
        <v>0</v>
      </c>
      <c r="H132" s="13"/>
      <c r="I132" s="13">
        <v>0</v>
      </c>
      <c r="J132" s="13"/>
      <c r="K132" s="13">
        <v>0</v>
      </c>
      <c r="L132" s="13"/>
      <c r="M132" s="13">
        <f t="shared" si="31"/>
        <v>0</v>
      </c>
      <c r="N132" s="15">
        <f t="shared" si="32"/>
        <v>0</v>
      </c>
      <c r="O132" s="16"/>
      <c r="P132" s="17" t="s">
        <v>108</v>
      </c>
      <c r="Q132" s="33">
        <v>1</v>
      </c>
      <c r="R132" s="16"/>
      <c r="S132" s="1"/>
      <c r="T132" s="1"/>
      <c r="U132" s="1"/>
      <c r="V132" s="1"/>
      <c r="W132" s="1"/>
      <c r="X132" s="1"/>
      <c r="Y132" s="1"/>
      <c r="Z132" s="1"/>
    </row>
    <row r="133" spans="1:26" ht="14.25" customHeight="1" x14ac:dyDescent="0.2">
      <c r="A133" s="1"/>
      <c r="B133" s="19" t="s">
        <v>19</v>
      </c>
      <c r="C133" s="20">
        <f t="shared" ref="C133:G133" si="33">SUM(C127:C132)</f>
        <v>0</v>
      </c>
      <c r="D133" s="20">
        <f t="shared" si="33"/>
        <v>85000000</v>
      </c>
      <c r="E133" s="20">
        <f t="shared" si="33"/>
        <v>0</v>
      </c>
      <c r="F133" s="20">
        <f t="shared" si="33"/>
        <v>85000000</v>
      </c>
      <c r="G133" s="20">
        <f t="shared" si="33"/>
        <v>0</v>
      </c>
      <c r="H133" s="1"/>
      <c r="I133" s="20">
        <f>SUM(I127:I132)</f>
        <v>0</v>
      </c>
      <c r="J133" s="1"/>
      <c r="K133" s="20">
        <f>SUM(K127:K132)</f>
        <v>0</v>
      </c>
      <c r="L133" s="1"/>
      <c r="M133" s="21">
        <f t="shared" ref="M133:N133" si="34">SUM(M127:M132)</f>
        <v>0</v>
      </c>
      <c r="N133" s="21">
        <f t="shared" si="34"/>
        <v>85000000</v>
      </c>
      <c r="O133" s="22"/>
      <c r="P133" s="1"/>
      <c r="Q133" s="23">
        <f>SUM(Q127:Q132)</f>
        <v>1</v>
      </c>
      <c r="R133" s="22"/>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9" t="s">
        <v>20</v>
      </c>
      <c r="C135" s="24">
        <f>F133</f>
        <v>85000000</v>
      </c>
      <c r="D135" s="25"/>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9" t="s">
        <v>21</v>
      </c>
      <c r="C136" s="24">
        <f>+M133</f>
        <v>0</v>
      </c>
      <c r="D136" s="25"/>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9" t="s">
        <v>3</v>
      </c>
      <c r="C137" s="26">
        <f>+C135+C136</f>
        <v>85000000</v>
      </c>
      <c r="D137" s="27"/>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28"/>
      <c r="B139" s="28"/>
      <c r="C139" s="28"/>
      <c r="D139" s="28"/>
      <c r="E139" s="28"/>
      <c r="F139" s="28"/>
      <c r="G139" s="28"/>
      <c r="H139" s="28"/>
      <c r="I139" s="28"/>
      <c r="J139" s="28"/>
      <c r="K139" s="28"/>
      <c r="L139" s="28"/>
      <c r="M139" s="28"/>
      <c r="N139" s="28"/>
      <c r="O139" s="28"/>
      <c r="P139" s="28"/>
      <c r="Q139" s="28"/>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9.25" customHeight="1" x14ac:dyDescent="0.2">
      <c r="A141" s="1"/>
      <c r="B141" s="2" t="s">
        <v>181</v>
      </c>
      <c r="C141" s="57" t="s">
        <v>182</v>
      </c>
      <c r="D141" s="58"/>
      <c r="E141" s="58"/>
      <c r="F141" s="58"/>
      <c r="G141" s="58"/>
      <c r="H141" s="58"/>
      <c r="I141" s="58"/>
      <c r="J141" s="58"/>
      <c r="K141" s="58"/>
      <c r="L141" s="58"/>
      <c r="M141" s="58"/>
      <c r="N141" s="59"/>
      <c r="O141" s="3"/>
      <c r="P141" s="1"/>
      <c r="Q141" s="1"/>
      <c r="R141" s="3"/>
      <c r="S141" s="1"/>
      <c r="T141" s="1"/>
      <c r="U141" s="1"/>
      <c r="V141" s="1"/>
      <c r="W141" s="1"/>
      <c r="X141" s="1"/>
      <c r="Y141" s="1"/>
      <c r="Z141" s="1"/>
    </row>
    <row r="142" spans="1:26" ht="15" customHeight="1" x14ac:dyDescent="0.2">
      <c r="A142" s="1"/>
      <c r="B142" s="5"/>
      <c r="C142" s="6"/>
      <c r="D142" s="6"/>
      <c r="E142" s="6"/>
      <c r="F142" s="6"/>
      <c r="G142" s="6"/>
      <c r="H142" s="6"/>
      <c r="I142" s="6"/>
      <c r="J142" s="6"/>
      <c r="K142" s="6"/>
      <c r="L142" s="6"/>
      <c r="M142" s="6"/>
      <c r="N142" s="6"/>
      <c r="O142" s="6"/>
      <c r="P142" s="1"/>
      <c r="Q142" s="1"/>
      <c r="R142" s="6"/>
      <c r="S142" s="1"/>
      <c r="T142" s="1"/>
      <c r="U142" s="1"/>
      <c r="V142" s="1"/>
      <c r="W142" s="1"/>
      <c r="X142" s="1"/>
      <c r="Y142" s="1"/>
      <c r="Z142" s="1"/>
    </row>
    <row r="143" spans="1:26" ht="16.5" customHeight="1" x14ac:dyDescent="0.2">
      <c r="A143" s="1"/>
      <c r="B143" s="55" t="s">
        <v>0</v>
      </c>
      <c r="C143" s="60" t="s">
        <v>1</v>
      </c>
      <c r="D143" s="58"/>
      <c r="E143" s="58"/>
      <c r="F143" s="59"/>
      <c r="G143" s="60" t="s">
        <v>2</v>
      </c>
      <c r="H143" s="58"/>
      <c r="I143" s="58"/>
      <c r="J143" s="58"/>
      <c r="K143" s="58"/>
      <c r="L143" s="58"/>
      <c r="M143" s="59"/>
      <c r="N143" s="61" t="s">
        <v>3</v>
      </c>
      <c r="O143" s="7"/>
      <c r="P143" s="62" t="s">
        <v>4</v>
      </c>
      <c r="Q143" s="59"/>
      <c r="R143" s="7"/>
      <c r="S143" s="1"/>
      <c r="T143" s="1"/>
      <c r="U143" s="1"/>
      <c r="V143" s="1"/>
      <c r="W143" s="1"/>
      <c r="X143" s="1"/>
      <c r="Y143" s="1"/>
      <c r="Z143" s="1"/>
    </row>
    <row r="144" spans="1:26" ht="31.5" customHeight="1" x14ac:dyDescent="0.2">
      <c r="A144" s="1"/>
      <c r="B144" s="56"/>
      <c r="C144" s="8" t="s">
        <v>5</v>
      </c>
      <c r="D144" s="8" t="s">
        <v>6</v>
      </c>
      <c r="E144" s="8" t="s">
        <v>7</v>
      </c>
      <c r="F144" s="8" t="s">
        <v>8</v>
      </c>
      <c r="G144" s="8" t="s">
        <v>9</v>
      </c>
      <c r="H144" s="9" t="s">
        <v>10</v>
      </c>
      <c r="I144" s="8" t="s">
        <v>11</v>
      </c>
      <c r="J144" s="9" t="s">
        <v>12</v>
      </c>
      <c r="K144" s="8" t="s">
        <v>13</v>
      </c>
      <c r="L144" s="9" t="s">
        <v>14</v>
      </c>
      <c r="M144" s="8" t="s">
        <v>15</v>
      </c>
      <c r="N144" s="56"/>
      <c r="O144" s="7"/>
      <c r="P144" s="10" t="s">
        <v>16</v>
      </c>
      <c r="Q144" s="10" t="s">
        <v>17</v>
      </c>
      <c r="R144" s="7"/>
      <c r="S144" s="1"/>
      <c r="T144" s="1"/>
      <c r="U144" s="1"/>
      <c r="V144" s="1"/>
      <c r="W144" s="1"/>
      <c r="X144" s="1"/>
      <c r="Y144" s="1"/>
      <c r="Z144" s="1"/>
    </row>
    <row r="145" spans="1:26" ht="14.25" customHeight="1" x14ac:dyDescent="0.2">
      <c r="A145" s="1"/>
      <c r="B145" s="11" t="s">
        <v>183</v>
      </c>
      <c r="C145" s="13">
        <v>0</v>
      </c>
      <c r="D145" s="13">
        <v>0</v>
      </c>
      <c r="E145" s="13">
        <v>0</v>
      </c>
      <c r="F145" s="14">
        <f t="shared" ref="F145:F149" si="35">+C145+D145+E145</f>
        <v>0</v>
      </c>
      <c r="G145" s="13">
        <v>0</v>
      </c>
      <c r="H145" s="13"/>
      <c r="I145" s="13">
        <v>0</v>
      </c>
      <c r="J145" s="13"/>
      <c r="K145" s="13">
        <v>0</v>
      </c>
      <c r="L145" s="13"/>
      <c r="M145" s="13">
        <f t="shared" ref="M145:M149" si="36">+G145+I145+K145</f>
        <v>0</v>
      </c>
      <c r="N145" s="15">
        <f t="shared" ref="N145:N149" si="37">+F145+M145</f>
        <v>0</v>
      </c>
      <c r="O145" s="16"/>
      <c r="P145" s="17"/>
      <c r="Q145" s="18"/>
      <c r="R145" s="16"/>
      <c r="S145" s="1"/>
      <c r="T145" s="1"/>
      <c r="U145" s="1"/>
      <c r="V145" s="1"/>
      <c r="W145" s="1"/>
      <c r="X145" s="1"/>
      <c r="Y145" s="1"/>
      <c r="Z145" s="1"/>
    </row>
    <row r="146" spans="1:26" ht="14.25" customHeight="1" x14ac:dyDescent="0.2">
      <c r="A146" s="1"/>
      <c r="B146" s="11" t="s">
        <v>184</v>
      </c>
      <c r="C146" s="13">
        <v>0</v>
      </c>
      <c r="D146" s="13">
        <v>0</v>
      </c>
      <c r="E146" s="13">
        <v>0</v>
      </c>
      <c r="F146" s="14">
        <f t="shared" si="35"/>
        <v>0</v>
      </c>
      <c r="G146" s="13">
        <v>0</v>
      </c>
      <c r="H146" s="13"/>
      <c r="I146" s="13">
        <v>0</v>
      </c>
      <c r="J146" s="13"/>
      <c r="K146" s="13">
        <v>0</v>
      </c>
      <c r="L146" s="13"/>
      <c r="M146" s="13">
        <f t="shared" si="36"/>
        <v>0</v>
      </c>
      <c r="N146" s="15">
        <f t="shared" si="37"/>
        <v>0</v>
      </c>
      <c r="O146" s="16"/>
      <c r="P146" s="17"/>
      <c r="Q146" s="18"/>
      <c r="R146" s="16"/>
      <c r="S146" s="1"/>
      <c r="T146" s="1"/>
      <c r="U146" s="1"/>
      <c r="V146" s="1"/>
      <c r="W146" s="1"/>
      <c r="X146" s="1"/>
      <c r="Y146" s="1"/>
      <c r="Z146" s="1"/>
    </row>
    <row r="147" spans="1:26" ht="14.25" customHeight="1" x14ac:dyDescent="0.2">
      <c r="A147" s="1"/>
      <c r="B147" s="11" t="s">
        <v>185</v>
      </c>
      <c r="C147" s="13">
        <v>0</v>
      </c>
      <c r="D147" s="13">
        <v>0</v>
      </c>
      <c r="E147" s="13">
        <v>0</v>
      </c>
      <c r="F147" s="14">
        <f t="shared" si="35"/>
        <v>0</v>
      </c>
      <c r="G147" s="13">
        <v>0</v>
      </c>
      <c r="H147" s="13"/>
      <c r="I147" s="13">
        <v>0</v>
      </c>
      <c r="J147" s="13"/>
      <c r="K147" s="13">
        <v>0</v>
      </c>
      <c r="L147" s="13"/>
      <c r="M147" s="13">
        <f t="shared" si="36"/>
        <v>0</v>
      </c>
      <c r="N147" s="15">
        <f t="shared" si="37"/>
        <v>0</v>
      </c>
      <c r="O147" s="16"/>
      <c r="P147" s="17"/>
      <c r="Q147" s="18"/>
      <c r="R147" s="16"/>
      <c r="S147" s="1"/>
      <c r="T147" s="1"/>
      <c r="U147" s="1"/>
      <c r="V147" s="1"/>
      <c r="W147" s="1"/>
      <c r="X147" s="1"/>
      <c r="Y147" s="1"/>
      <c r="Z147" s="1"/>
    </row>
    <row r="148" spans="1:26" ht="14.25" customHeight="1" x14ac:dyDescent="0.2">
      <c r="A148" s="1"/>
      <c r="B148" s="11" t="s">
        <v>186</v>
      </c>
      <c r="C148" s="13">
        <v>0</v>
      </c>
      <c r="D148" s="13">
        <v>0</v>
      </c>
      <c r="E148" s="13">
        <v>0</v>
      </c>
      <c r="F148" s="14">
        <f t="shared" si="35"/>
        <v>0</v>
      </c>
      <c r="G148" s="13">
        <v>0</v>
      </c>
      <c r="H148" s="13"/>
      <c r="I148" s="13">
        <v>0</v>
      </c>
      <c r="J148" s="13"/>
      <c r="K148" s="13">
        <v>0</v>
      </c>
      <c r="L148" s="13"/>
      <c r="M148" s="13">
        <f t="shared" si="36"/>
        <v>0</v>
      </c>
      <c r="N148" s="15">
        <f t="shared" si="37"/>
        <v>0</v>
      </c>
      <c r="O148" s="16"/>
      <c r="P148" s="17"/>
      <c r="Q148" s="18"/>
      <c r="R148" s="16"/>
      <c r="S148" s="1"/>
      <c r="T148" s="1"/>
      <c r="U148" s="1"/>
      <c r="V148" s="1"/>
      <c r="W148" s="1"/>
      <c r="X148" s="1"/>
      <c r="Y148" s="1"/>
      <c r="Z148" s="1"/>
    </row>
    <row r="149" spans="1:26" ht="14.25" customHeight="1" x14ac:dyDescent="0.2">
      <c r="A149" s="1"/>
      <c r="B149" s="11" t="s">
        <v>187</v>
      </c>
      <c r="C149" s="13">
        <v>0</v>
      </c>
      <c r="D149" s="13">
        <v>0</v>
      </c>
      <c r="E149" s="13">
        <v>0</v>
      </c>
      <c r="F149" s="14">
        <f t="shared" si="35"/>
        <v>0</v>
      </c>
      <c r="G149" s="13">
        <v>0</v>
      </c>
      <c r="H149" s="13"/>
      <c r="I149" s="13">
        <v>0</v>
      </c>
      <c r="J149" s="13"/>
      <c r="K149" s="13">
        <v>0</v>
      </c>
      <c r="L149" s="13"/>
      <c r="M149" s="13">
        <f t="shared" si="36"/>
        <v>0</v>
      </c>
      <c r="N149" s="15">
        <f t="shared" si="37"/>
        <v>0</v>
      </c>
      <c r="O149" s="16"/>
      <c r="P149" s="17"/>
      <c r="Q149" s="18"/>
      <c r="R149" s="16"/>
      <c r="S149" s="1"/>
      <c r="T149" s="1"/>
      <c r="U149" s="1"/>
      <c r="V149" s="1"/>
      <c r="W149" s="1"/>
      <c r="X149" s="1"/>
      <c r="Y149" s="1"/>
      <c r="Z149" s="1"/>
    </row>
    <row r="150" spans="1:26" ht="14.25" customHeight="1" x14ac:dyDescent="0.2">
      <c r="A150" s="1"/>
      <c r="B150" s="19" t="s">
        <v>19</v>
      </c>
      <c r="C150" s="20">
        <f t="shared" ref="C150:G150" si="38">SUM(C145:C149)</f>
        <v>0</v>
      </c>
      <c r="D150" s="20">
        <f t="shared" si="38"/>
        <v>0</v>
      </c>
      <c r="E150" s="20">
        <f t="shared" si="38"/>
        <v>0</v>
      </c>
      <c r="F150" s="20">
        <f t="shared" si="38"/>
        <v>0</v>
      </c>
      <c r="G150" s="20">
        <f t="shared" si="38"/>
        <v>0</v>
      </c>
      <c r="H150" s="1"/>
      <c r="I150" s="20">
        <f>SUM(I145:I149)</f>
        <v>0</v>
      </c>
      <c r="J150" s="1"/>
      <c r="K150" s="20">
        <f>SUM(K145:K149)</f>
        <v>0</v>
      </c>
      <c r="L150" s="1"/>
      <c r="M150" s="21">
        <f t="shared" ref="M150:N150" si="39">SUM(M145:M149)</f>
        <v>0</v>
      </c>
      <c r="N150" s="21">
        <f t="shared" si="39"/>
        <v>0</v>
      </c>
      <c r="O150" s="22"/>
      <c r="P150" s="1"/>
      <c r="Q150" s="23">
        <f>SUM(Q145:Q149)</f>
        <v>0</v>
      </c>
      <c r="R150" s="22"/>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9" t="s">
        <v>20</v>
      </c>
      <c r="C152" s="24">
        <f>F150</f>
        <v>0</v>
      </c>
      <c r="D152" s="25"/>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9" t="s">
        <v>21</v>
      </c>
      <c r="C153" s="24">
        <f>+M150</f>
        <v>0</v>
      </c>
      <c r="D153" s="25"/>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9" t="s">
        <v>3</v>
      </c>
      <c r="C154" s="26">
        <f>+C152+C153</f>
        <v>0</v>
      </c>
      <c r="D154" s="27"/>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28"/>
      <c r="B156" s="28"/>
      <c r="C156" s="28"/>
      <c r="D156" s="28"/>
      <c r="E156" s="28"/>
      <c r="F156" s="28"/>
      <c r="G156" s="28"/>
      <c r="H156" s="28"/>
      <c r="I156" s="28"/>
      <c r="J156" s="28"/>
      <c r="K156" s="28"/>
      <c r="L156" s="28"/>
      <c r="M156" s="28"/>
      <c r="N156" s="28"/>
      <c r="O156" s="28"/>
      <c r="P156" s="28"/>
      <c r="Q156" s="28"/>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9.25" customHeight="1" x14ac:dyDescent="0.2">
      <c r="A158" s="1"/>
      <c r="B158" s="2" t="s">
        <v>188</v>
      </c>
      <c r="C158" s="57" t="s">
        <v>189</v>
      </c>
      <c r="D158" s="58"/>
      <c r="E158" s="58"/>
      <c r="F158" s="58"/>
      <c r="G158" s="58"/>
      <c r="H158" s="58"/>
      <c r="I158" s="58"/>
      <c r="J158" s="58"/>
      <c r="K158" s="58"/>
      <c r="L158" s="58"/>
      <c r="M158" s="58"/>
      <c r="N158" s="59"/>
      <c r="O158" s="3"/>
      <c r="P158" s="1"/>
      <c r="Q158" s="1"/>
      <c r="R158" s="3"/>
      <c r="S158" s="1"/>
      <c r="T158" s="1"/>
      <c r="U158" s="1"/>
      <c r="V158" s="1"/>
      <c r="W158" s="1"/>
      <c r="X158" s="1"/>
      <c r="Y158" s="1"/>
      <c r="Z158" s="1"/>
    </row>
    <row r="159" spans="1:26" ht="15" customHeight="1" x14ac:dyDescent="0.2">
      <c r="A159" s="1"/>
      <c r="B159" s="5"/>
      <c r="C159" s="6"/>
      <c r="D159" s="6"/>
      <c r="E159" s="6"/>
      <c r="F159" s="6"/>
      <c r="G159" s="6"/>
      <c r="H159" s="6"/>
      <c r="I159" s="6"/>
      <c r="J159" s="6"/>
      <c r="K159" s="6"/>
      <c r="L159" s="6"/>
      <c r="M159" s="6"/>
      <c r="N159" s="6"/>
      <c r="O159" s="6"/>
      <c r="P159" s="1"/>
      <c r="Q159" s="1"/>
      <c r="R159" s="6"/>
      <c r="S159" s="1"/>
      <c r="T159" s="1"/>
      <c r="U159" s="1"/>
      <c r="V159" s="1"/>
      <c r="W159" s="1"/>
      <c r="X159" s="1"/>
      <c r="Y159" s="1"/>
      <c r="Z159" s="1"/>
    </row>
    <row r="160" spans="1:26" ht="16.5" customHeight="1" x14ac:dyDescent="0.2">
      <c r="A160" s="1"/>
      <c r="B160" s="55" t="s">
        <v>0</v>
      </c>
      <c r="C160" s="60" t="s">
        <v>1</v>
      </c>
      <c r="D160" s="58"/>
      <c r="E160" s="58"/>
      <c r="F160" s="59"/>
      <c r="G160" s="60" t="s">
        <v>2</v>
      </c>
      <c r="H160" s="58"/>
      <c r="I160" s="58"/>
      <c r="J160" s="58"/>
      <c r="K160" s="58"/>
      <c r="L160" s="58"/>
      <c r="M160" s="59"/>
      <c r="N160" s="61" t="s">
        <v>3</v>
      </c>
      <c r="O160" s="7"/>
      <c r="P160" s="62" t="s">
        <v>4</v>
      </c>
      <c r="Q160" s="59"/>
      <c r="R160" s="7"/>
      <c r="S160" s="1"/>
      <c r="T160" s="1"/>
      <c r="U160" s="1"/>
      <c r="V160" s="1"/>
      <c r="W160" s="1"/>
      <c r="X160" s="1"/>
      <c r="Y160" s="1"/>
      <c r="Z160" s="1"/>
    </row>
    <row r="161" spans="1:26" ht="31.5" customHeight="1" x14ac:dyDescent="0.2">
      <c r="A161" s="1"/>
      <c r="B161" s="56"/>
      <c r="C161" s="8" t="s">
        <v>5</v>
      </c>
      <c r="D161" s="8" t="s">
        <v>6</v>
      </c>
      <c r="E161" s="8" t="s">
        <v>7</v>
      </c>
      <c r="F161" s="8" t="s">
        <v>8</v>
      </c>
      <c r="G161" s="8" t="s">
        <v>9</v>
      </c>
      <c r="H161" s="9" t="s">
        <v>10</v>
      </c>
      <c r="I161" s="8" t="s">
        <v>11</v>
      </c>
      <c r="J161" s="9" t="s">
        <v>12</v>
      </c>
      <c r="K161" s="8" t="s">
        <v>13</v>
      </c>
      <c r="L161" s="9" t="s">
        <v>14</v>
      </c>
      <c r="M161" s="8" t="s">
        <v>15</v>
      </c>
      <c r="N161" s="56"/>
      <c r="O161" s="7"/>
      <c r="P161" s="10" t="s">
        <v>16</v>
      </c>
      <c r="Q161" s="10" t="s">
        <v>17</v>
      </c>
      <c r="R161" s="7"/>
      <c r="S161" s="1"/>
      <c r="T161" s="1"/>
      <c r="U161" s="1"/>
      <c r="V161" s="1"/>
      <c r="W161" s="1"/>
      <c r="X161" s="1"/>
      <c r="Y161" s="1"/>
      <c r="Z161" s="1"/>
    </row>
    <row r="162" spans="1:26" ht="14.25" customHeight="1" x14ac:dyDescent="0.2">
      <c r="A162" s="1"/>
      <c r="B162" s="11" t="s">
        <v>190</v>
      </c>
      <c r="C162" s="13">
        <v>0</v>
      </c>
      <c r="D162" s="13">
        <v>0</v>
      </c>
      <c r="E162" s="13">
        <v>0</v>
      </c>
      <c r="F162" s="14">
        <f t="shared" ref="F162:F167" si="40">+C162+D162+E162</f>
        <v>0</v>
      </c>
      <c r="G162" s="13">
        <v>0</v>
      </c>
      <c r="H162" s="13"/>
      <c r="I162" s="13">
        <v>0</v>
      </c>
      <c r="J162" s="13"/>
      <c r="K162" s="13">
        <v>0</v>
      </c>
      <c r="L162" s="13"/>
      <c r="M162" s="13">
        <f t="shared" ref="M162:M167" si="41">+G162+I162+K162</f>
        <v>0</v>
      </c>
      <c r="N162" s="15">
        <f t="shared" ref="N162:N167" si="42">+F162+M162</f>
        <v>0</v>
      </c>
      <c r="O162" s="16"/>
      <c r="P162" s="17"/>
      <c r="Q162" s="18"/>
      <c r="R162" s="16"/>
      <c r="S162" s="1"/>
      <c r="T162" s="1"/>
      <c r="U162" s="1"/>
      <c r="V162" s="1"/>
      <c r="W162" s="1"/>
      <c r="X162" s="1"/>
      <c r="Y162" s="1"/>
      <c r="Z162" s="1"/>
    </row>
    <row r="163" spans="1:26" ht="14.25" customHeight="1" x14ac:dyDescent="0.2">
      <c r="A163" s="1"/>
      <c r="B163" s="11" t="s">
        <v>191</v>
      </c>
      <c r="C163" s="13">
        <v>0</v>
      </c>
      <c r="D163" s="13">
        <v>0</v>
      </c>
      <c r="E163" s="13">
        <v>0</v>
      </c>
      <c r="F163" s="14">
        <f t="shared" si="40"/>
        <v>0</v>
      </c>
      <c r="G163" s="13">
        <v>0</v>
      </c>
      <c r="H163" s="13"/>
      <c r="I163" s="13">
        <v>0</v>
      </c>
      <c r="J163" s="13"/>
      <c r="K163" s="13">
        <v>0</v>
      </c>
      <c r="L163" s="13"/>
      <c r="M163" s="13">
        <f t="shared" si="41"/>
        <v>0</v>
      </c>
      <c r="N163" s="15">
        <f t="shared" si="42"/>
        <v>0</v>
      </c>
      <c r="O163" s="16"/>
      <c r="P163" s="17"/>
      <c r="Q163" s="18"/>
      <c r="R163" s="16"/>
      <c r="S163" s="1"/>
      <c r="T163" s="1"/>
      <c r="U163" s="1"/>
      <c r="V163" s="1"/>
      <c r="W163" s="1"/>
      <c r="X163" s="1"/>
      <c r="Y163" s="1"/>
      <c r="Z163" s="1"/>
    </row>
    <row r="164" spans="1:26" ht="14.25" customHeight="1" x14ac:dyDescent="0.2">
      <c r="A164" s="1"/>
      <c r="B164" s="11" t="s">
        <v>192</v>
      </c>
      <c r="C164" s="13">
        <v>0</v>
      </c>
      <c r="D164" s="13">
        <v>0</v>
      </c>
      <c r="E164" s="13">
        <v>0</v>
      </c>
      <c r="F164" s="14">
        <f t="shared" si="40"/>
        <v>0</v>
      </c>
      <c r="G164" s="13">
        <v>0</v>
      </c>
      <c r="H164" s="13"/>
      <c r="I164" s="13">
        <v>0</v>
      </c>
      <c r="J164" s="13"/>
      <c r="K164" s="13">
        <v>0</v>
      </c>
      <c r="L164" s="13"/>
      <c r="M164" s="13">
        <f t="shared" si="41"/>
        <v>0</v>
      </c>
      <c r="N164" s="15">
        <f t="shared" si="42"/>
        <v>0</v>
      </c>
      <c r="O164" s="16"/>
      <c r="P164" s="17"/>
      <c r="Q164" s="18"/>
      <c r="R164" s="16"/>
      <c r="S164" s="1"/>
      <c r="T164" s="1"/>
      <c r="U164" s="1"/>
      <c r="V164" s="1"/>
      <c r="W164" s="1"/>
      <c r="X164" s="1"/>
      <c r="Y164" s="1"/>
      <c r="Z164" s="1"/>
    </row>
    <row r="165" spans="1:26" ht="14.25" customHeight="1" x14ac:dyDescent="0.2">
      <c r="A165" s="1"/>
      <c r="B165" s="11" t="s">
        <v>193</v>
      </c>
      <c r="C165" s="13">
        <v>0</v>
      </c>
      <c r="D165" s="13">
        <v>0</v>
      </c>
      <c r="E165" s="13">
        <v>0</v>
      </c>
      <c r="F165" s="14">
        <f t="shared" si="40"/>
        <v>0</v>
      </c>
      <c r="G165" s="13">
        <v>0</v>
      </c>
      <c r="H165" s="13"/>
      <c r="I165" s="13">
        <v>0</v>
      </c>
      <c r="J165" s="13"/>
      <c r="K165" s="13">
        <v>0</v>
      </c>
      <c r="L165" s="13"/>
      <c r="M165" s="13">
        <f t="shared" si="41"/>
        <v>0</v>
      </c>
      <c r="N165" s="15">
        <f t="shared" si="42"/>
        <v>0</v>
      </c>
      <c r="O165" s="16"/>
      <c r="P165" s="17"/>
      <c r="Q165" s="18"/>
      <c r="R165" s="16"/>
      <c r="S165" s="1"/>
      <c r="T165" s="1"/>
      <c r="U165" s="1"/>
      <c r="V165" s="1"/>
      <c r="W165" s="1"/>
      <c r="X165" s="1"/>
      <c r="Y165" s="1"/>
      <c r="Z165" s="1"/>
    </row>
    <row r="166" spans="1:26" ht="14.25" customHeight="1" x14ac:dyDescent="0.2">
      <c r="A166" s="1"/>
      <c r="B166" s="11" t="s">
        <v>194</v>
      </c>
      <c r="C166" s="13">
        <v>0</v>
      </c>
      <c r="D166" s="13">
        <v>0</v>
      </c>
      <c r="E166" s="13">
        <v>0</v>
      </c>
      <c r="F166" s="14">
        <f t="shared" si="40"/>
        <v>0</v>
      </c>
      <c r="G166" s="13">
        <v>0</v>
      </c>
      <c r="H166" s="13"/>
      <c r="I166" s="13">
        <v>0</v>
      </c>
      <c r="J166" s="13"/>
      <c r="K166" s="13">
        <v>0</v>
      </c>
      <c r="L166" s="13"/>
      <c r="M166" s="13">
        <f t="shared" si="41"/>
        <v>0</v>
      </c>
      <c r="N166" s="15">
        <f t="shared" si="42"/>
        <v>0</v>
      </c>
      <c r="O166" s="16"/>
      <c r="P166" s="17"/>
      <c r="Q166" s="18"/>
      <c r="R166" s="16"/>
      <c r="S166" s="1"/>
      <c r="T166" s="1"/>
      <c r="U166" s="1"/>
      <c r="V166" s="1"/>
      <c r="W166" s="1"/>
      <c r="X166" s="1"/>
      <c r="Y166" s="1"/>
      <c r="Z166" s="1"/>
    </row>
    <row r="167" spans="1:26" ht="14.25" customHeight="1" x14ac:dyDescent="0.2">
      <c r="A167" s="1"/>
      <c r="B167" s="11" t="s">
        <v>110</v>
      </c>
      <c r="C167" s="13">
        <v>0</v>
      </c>
      <c r="D167" s="13">
        <v>0</v>
      </c>
      <c r="E167" s="13">
        <v>0</v>
      </c>
      <c r="F167" s="14">
        <f t="shared" si="40"/>
        <v>0</v>
      </c>
      <c r="G167" s="13">
        <v>0</v>
      </c>
      <c r="H167" s="13"/>
      <c r="I167" s="13">
        <v>0</v>
      </c>
      <c r="J167" s="13"/>
      <c r="K167" s="13">
        <v>0</v>
      </c>
      <c r="L167" s="13"/>
      <c r="M167" s="13">
        <f t="shared" si="41"/>
        <v>0</v>
      </c>
      <c r="N167" s="15">
        <f t="shared" si="42"/>
        <v>0</v>
      </c>
      <c r="O167" s="16"/>
      <c r="P167" s="17" t="s">
        <v>111</v>
      </c>
      <c r="Q167" s="33">
        <v>1</v>
      </c>
      <c r="R167" s="16"/>
      <c r="S167" s="1"/>
      <c r="T167" s="1"/>
      <c r="U167" s="1"/>
      <c r="V167" s="1"/>
      <c r="W167" s="1"/>
      <c r="X167" s="1"/>
      <c r="Y167" s="1"/>
      <c r="Z167" s="1"/>
    </row>
    <row r="168" spans="1:26" ht="14.25" customHeight="1" x14ac:dyDescent="0.2">
      <c r="A168" s="1"/>
      <c r="B168" s="19" t="s">
        <v>19</v>
      </c>
      <c r="C168" s="20">
        <f t="shared" ref="C168:G168" si="43">SUM(C162:C167)</f>
        <v>0</v>
      </c>
      <c r="D168" s="20">
        <f t="shared" si="43"/>
        <v>0</v>
      </c>
      <c r="E168" s="20">
        <f t="shared" si="43"/>
        <v>0</v>
      </c>
      <c r="F168" s="20">
        <f t="shared" si="43"/>
        <v>0</v>
      </c>
      <c r="G168" s="20">
        <f t="shared" si="43"/>
        <v>0</v>
      </c>
      <c r="H168" s="1"/>
      <c r="I168" s="20">
        <f>SUM(I162:I167)</f>
        <v>0</v>
      </c>
      <c r="J168" s="1"/>
      <c r="K168" s="20">
        <f>SUM(K162:K167)</f>
        <v>0</v>
      </c>
      <c r="L168" s="1"/>
      <c r="M168" s="21">
        <f t="shared" ref="M168:N168" si="44">SUM(M162:M167)</f>
        <v>0</v>
      </c>
      <c r="N168" s="21">
        <f t="shared" si="44"/>
        <v>0</v>
      </c>
      <c r="O168" s="22"/>
      <c r="P168" s="1"/>
      <c r="Q168" s="23"/>
      <c r="R168" s="22"/>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9" t="s">
        <v>20</v>
      </c>
      <c r="C170" s="24">
        <f>F168</f>
        <v>0</v>
      </c>
      <c r="D170" s="25"/>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9" t="s">
        <v>21</v>
      </c>
      <c r="C171" s="24">
        <f>+M168</f>
        <v>0</v>
      </c>
      <c r="D171" s="25"/>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9" t="s">
        <v>3</v>
      </c>
      <c r="C172" s="26">
        <f>+C170+C171</f>
        <v>0</v>
      </c>
      <c r="D172" s="27"/>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28"/>
      <c r="B174" s="28"/>
      <c r="C174" s="28"/>
      <c r="D174" s="28"/>
      <c r="E174" s="28"/>
      <c r="F174" s="28"/>
      <c r="G174" s="28"/>
      <c r="H174" s="28"/>
      <c r="I174" s="28"/>
      <c r="J174" s="28"/>
      <c r="K174" s="28"/>
      <c r="L174" s="28"/>
      <c r="M174" s="28"/>
      <c r="N174" s="28"/>
      <c r="O174" s="28"/>
      <c r="P174" s="28"/>
      <c r="Q174" s="28"/>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9.25" customHeight="1" x14ac:dyDescent="0.2">
      <c r="A176" s="1"/>
      <c r="B176" s="2" t="s">
        <v>195</v>
      </c>
      <c r="C176" s="57" t="s">
        <v>196</v>
      </c>
      <c r="D176" s="58"/>
      <c r="E176" s="58"/>
      <c r="F176" s="58"/>
      <c r="G176" s="58"/>
      <c r="H176" s="58"/>
      <c r="I176" s="58"/>
      <c r="J176" s="58"/>
      <c r="K176" s="58"/>
      <c r="L176" s="58"/>
      <c r="M176" s="58"/>
      <c r="N176" s="59"/>
      <c r="O176" s="3"/>
      <c r="P176" s="1"/>
      <c r="Q176" s="1"/>
      <c r="R176" s="3"/>
      <c r="S176" s="1"/>
      <c r="T176" s="1"/>
      <c r="U176" s="1"/>
      <c r="V176" s="1"/>
      <c r="W176" s="1"/>
      <c r="X176" s="1"/>
      <c r="Y176" s="1"/>
      <c r="Z176" s="1"/>
    </row>
    <row r="177" spans="1:26" ht="15" customHeight="1" x14ac:dyDescent="0.2">
      <c r="A177" s="1"/>
      <c r="B177" s="5"/>
      <c r="C177" s="6"/>
      <c r="D177" s="6"/>
      <c r="E177" s="6"/>
      <c r="F177" s="6"/>
      <c r="G177" s="6"/>
      <c r="H177" s="6"/>
      <c r="I177" s="6"/>
      <c r="J177" s="6"/>
      <c r="K177" s="6"/>
      <c r="L177" s="6"/>
      <c r="M177" s="6"/>
      <c r="N177" s="6"/>
      <c r="O177" s="6"/>
      <c r="P177" s="1"/>
      <c r="Q177" s="1"/>
      <c r="R177" s="6"/>
      <c r="S177" s="1"/>
      <c r="T177" s="1"/>
      <c r="U177" s="1"/>
      <c r="V177" s="1"/>
      <c r="W177" s="1"/>
      <c r="X177" s="1"/>
      <c r="Y177" s="1"/>
      <c r="Z177" s="1"/>
    </row>
    <row r="178" spans="1:26" ht="16.5" customHeight="1" x14ac:dyDescent="0.2">
      <c r="A178" s="1"/>
      <c r="B178" s="55" t="s">
        <v>0</v>
      </c>
      <c r="C178" s="60" t="s">
        <v>1</v>
      </c>
      <c r="D178" s="58"/>
      <c r="E178" s="58"/>
      <c r="F178" s="59"/>
      <c r="G178" s="60" t="s">
        <v>2</v>
      </c>
      <c r="H178" s="58"/>
      <c r="I178" s="58"/>
      <c r="J178" s="58"/>
      <c r="K178" s="58"/>
      <c r="L178" s="58"/>
      <c r="M178" s="59"/>
      <c r="N178" s="61" t="s">
        <v>3</v>
      </c>
      <c r="O178" s="7"/>
      <c r="P178" s="62" t="s">
        <v>4</v>
      </c>
      <c r="Q178" s="59"/>
      <c r="R178" s="7"/>
      <c r="S178" s="1"/>
      <c r="T178" s="1"/>
      <c r="U178" s="1"/>
      <c r="V178" s="1"/>
      <c r="W178" s="1"/>
      <c r="X178" s="1"/>
      <c r="Y178" s="1"/>
      <c r="Z178" s="1"/>
    </row>
    <row r="179" spans="1:26" ht="31.5" customHeight="1" x14ac:dyDescent="0.2">
      <c r="A179" s="1"/>
      <c r="B179" s="56"/>
      <c r="C179" s="8" t="s">
        <v>5</v>
      </c>
      <c r="D179" s="8" t="s">
        <v>6</v>
      </c>
      <c r="E179" s="8" t="s">
        <v>7</v>
      </c>
      <c r="F179" s="8" t="s">
        <v>8</v>
      </c>
      <c r="G179" s="8" t="s">
        <v>9</v>
      </c>
      <c r="H179" s="9" t="s">
        <v>10</v>
      </c>
      <c r="I179" s="8" t="s">
        <v>11</v>
      </c>
      <c r="J179" s="9" t="s">
        <v>12</v>
      </c>
      <c r="K179" s="8" t="s">
        <v>13</v>
      </c>
      <c r="L179" s="9" t="s">
        <v>14</v>
      </c>
      <c r="M179" s="8" t="s">
        <v>15</v>
      </c>
      <c r="N179" s="56"/>
      <c r="O179" s="7"/>
      <c r="P179" s="10" t="s">
        <v>16</v>
      </c>
      <c r="Q179" s="10" t="s">
        <v>17</v>
      </c>
      <c r="R179" s="7"/>
      <c r="S179" s="1"/>
      <c r="T179" s="1"/>
      <c r="U179" s="1"/>
      <c r="V179" s="1"/>
      <c r="W179" s="1"/>
      <c r="X179" s="1"/>
      <c r="Y179" s="1"/>
      <c r="Z179" s="1"/>
    </row>
    <row r="180" spans="1:26" ht="14.25" customHeight="1" x14ac:dyDescent="0.2">
      <c r="A180" s="1"/>
      <c r="B180" s="11" t="s">
        <v>197</v>
      </c>
      <c r="C180" s="13">
        <v>0</v>
      </c>
      <c r="D180" s="12">
        <v>2324744497</v>
      </c>
      <c r="E180" s="13">
        <v>0</v>
      </c>
      <c r="F180" s="14">
        <f t="shared" ref="F180:F185" si="45">+C180+D180+E180</f>
        <v>2324744497</v>
      </c>
      <c r="G180" s="13">
        <v>0</v>
      </c>
      <c r="H180" s="13"/>
      <c r="I180" s="13">
        <v>0</v>
      </c>
      <c r="J180" s="13"/>
      <c r="K180" s="13">
        <v>0</v>
      </c>
      <c r="L180" s="13"/>
      <c r="M180" s="13">
        <f t="shared" ref="M180:M185" si="46">+G180+I180+K180</f>
        <v>0</v>
      </c>
      <c r="N180" s="15">
        <f t="shared" ref="N180:N185" si="47">+F180+M180</f>
        <v>2324744497</v>
      </c>
      <c r="O180" s="16"/>
      <c r="P180" s="17" t="s">
        <v>198</v>
      </c>
      <c r="Q180" s="33">
        <v>1</v>
      </c>
      <c r="R180" s="16"/>
      <c r="S180" s="1"/>
      <c r="T180" s="1"/>
      <c r="U180" s="1"/>
      <c r="V180" s="1"/>
      <c r="W180" s="1"/>
      <c r="X180" s="1"/>
      <c r="Y180" s="1"/>
      <c r="Z180" s="1"/>
    </row>
    <row r="181" spans="1:26" ht="14.25" customHeight="1" x14ac:dyDescent="0.2">
      <c r="A181" s="1"/>
      <c r="B181" s="11" t="s">
        <v>199</v>
      </c>
      <c r="C181" s="13">
        <v>0</v>
      </c>
      <c r="D181" s="12">
        <v>2646075911</v>
      </c>
      <c r="E181" s="13">
        <v>0</v>
      </c>
      <c r="F181" s="14">
        <f t="shared" si="45"/>
        <v>2646075911</v>
      </c>
      <c r="G181" s="13">
        <v>0</v>
      </c>
      <c r="H181" s="13"/>
      <c r="I181" s="13">
        <v>0</v>
      </c>
      <c r="J181" s="13"/>
      <c r="K181" s="13">
        <v>0</v>
      </c>
      <c r="L181" s="13"/>
      <c r="M181" s="13">
        <f t="shared" si="46"/>
        <v>0</v>
      </c>
      <c r="N181" s="15">
        <f t="shared" si="47"/>
        <v>2646075911</v>
      </c>
      <c r="O181" s="16"/>
      <c r="P181" s="17"/>
      <c r="Q181" s="18"/>
      <c r="R181" s="16"/>
      <c r="S181" s="1"/>
      <c r="T181" s="1"/>
      <c r="U181" s="1"/>
      <c r="V181" s="1"/>
      <c r="W181" s="1"/>
      <c r="X181" s="1"/>
      <c r="Y181" s="1"/>
      <c r="Z181" s="1"/>
    </row>
    <row r="182" spans="1:26" ht="14.25" customHeight="1" x14ac:dyDescent="0.2">
      <c r="A182" s="1"/>
      <c r="B182" s="11" t="s">
        <v>200</v>
      </c>
      <c r="C182" s="13">
        <v>0</v>
      </c>
      <c r="D182" s="12">
        <v>420000000</v>
      </c>
      <c r="E182" s="13">
        <v>0</v>
      </c>
      <c r="F182" s="14">
        <f t="shared" si="45"/>
        <v>420000000</v>
      </c>
      <c r="G182" s="13">
        <v>0</v>
      </c>
      <c r="H182" s="13"/>
      <c r="I182" s="13">
        <v>0</v>
      </c>
      <c r="J182" s="13"/>
      <c r="K182" s="13">
        <v>0</v>
      </c>
      <c r="L182" s="13"/>
      <c r="M182" s="13">
        <f t="shared" si="46"/>
        <v>0</v>
      </c>
      <c r="N182" s="15">
        <f t="shared" si="47"/>
        <v>420000000</v>
      </c>
      <c r="O182" s="16"/>
      <c r="P182" s="17"/>
      <c r="Q182" s="18"/>
      <c r="R182" s="16"/>
      <c r="S182" s="1"/>
      <c r="T182" s="1"/>
      <c r="U182" s="1"/>
      <c r="V182" s="1"/>
      <c r="W182" s="1"/>
      <c r="X182" s="1"/>
      <c r="Y182" s="1"/>
      <c r="Z182" s="1"/>
    </row>
    <row r="183" spans="1:26" ht="14.25" customHeight="1" x14ac:dyDescent="0.2">
      <c r="A183" s="1"/>
      <c r="B183" s="11" t="s">
        <v>201</v>
      </c>
      <c r="C183" s="13">
        <v>0</v>
      </c>
      <c r="D183" s="12">
        <v>440434800</v>
      </c>
      <c r="E183" s="13">
        <v>0</v>
      </c>
      <c r="F183" s="14">
        <f t="shared" si="45"/>
        <v>440434800</v>
      </c>
      <c r="G183" s="13">
        <v>0</v>
      </c>
      <c r="H183" s="13"/>
      <c r="I183" s="13">
        <v>0</v>
      </c>
      <c r="J183" s="13"/>
      <c r="K183" s="13">
        <v>0</v>
      </c>
      <c r="L183" s="13"/>
      <c r="M183" s="13">
        <f t="shared" si="46"/>
        <v>0</v>
      </c>
      <c r="N183" s="15">
        <f t="shared" si="47"/>
        <v>440434800</v>
      </c>
      <c r="O183" s="16"/>
      <c r="P183" s="17"/>
      <c r="Q183" s="18"/>
      <c r="R183" s="16"/>
      <c r="S183" s="1"/>
      <c r="T183" s="1"/>
      <c r="U183" s="1"/>
      <c r="V183" s="1"/>
      <c r="W183" s="1"/>
      <c r="X183" s="1"/>
      <c r="Y183" s="1"/>
      <c r="Z183" s="1"/>
    </row>
    <row r="184" spans="1:26" ht="14.25" customHeight="1" x14ac:dyDescent="0.2">
      <c r="A184" s="1"/>
      <c r="B184" s="11" t="s">
        <v>107</v>
      </c>
      <c r="C184" s="13">
        <v>0</v>
      </c>
      <c r="D184" s="13">
        <v>0</v>
      </c>
      <c r="E184" s="13">
        <v>0</v>
      </c>
      <c r="F184" s="14">
        <f t="shared" si="45"/>
        <v>0</v>
      </c>
      <c r="G184" s="13">
        <v>0</v>
      </c>
      <c r="H184" s="13"/>
      <c r="I184" s="13">
        <v>0</v>
      </c>
      <c r="J184" s="13"/>
      <c r="K184" s="13">
        <v>0</v>
      </c>
      <c r="L184" s="13"/>
      <c r="M184" s="13">
        <f t="shared" si="46"/>
        <v>0</v>
      </c>
      <c r="N184" s="15">
        <f t="shared" si="47"/>
        <v>0</v>
      </c>
      <c r="O184" s="16"/>
      <c r="P184" s="17" t="s">
        <v>108</v>
      </c>
      <c r="Q184" s="33">
        <v>1</v>
      </c>
      <c r="R184" s="16"/>
      <c r="S184" s="1"/>
      <c r="T184" s="1"/>
      <c r="U184" s="1"/>
      <c r="V184" s="1"/>
      <c r="W184" s="1"/>
      <c r="X184" s="1"/>
      <c r="Y184" s="1"/>
      <c r="Z184" s="1"/>
    </row>
    <row r="185" spans="1:26" ht="14.25" customHeight="1" x14ac:dyDescent="0.2">
      <c r="A185" s="1"/>
      <c r="B185" s="11" t="s">
        <v>110</v>
      </c>
      <c r="C185" s="13">
        <v>0</v>
      </c>
      <c r="D185" s="12">
        <v>600000000</v>
      </c>
      <c r="E185" s="13">
        <v>0</v>
      </c>
      <c r="F185" s="14">
        <f t="shared" si="45"/>
        <v>600000000</v>
      </c>
      <c r="G185" s="13">
        <v>0</v>
      </c>
      <c r="H185" s="13"/>
      <c r="I185" s="13">
        <v>0</v>
      </c>
      <c r="J185" s="13"/>
      <c r="K185" s="13">
        <v>0</v>
      </c>
      <c r="L185" s="13"/>
      <c r="M185" s="13">
        <f t="shared" si="46"/>
        <v>0</v>
      </c>
      <c r="N185" s="15">
        <f t="shared" si="47"/>
        <v>600000000</v>
      </c>
      <c r="O185" s="16"/>
      <c r="P185" s="17" t="s">
        <v>111</v>
      </c>
      <c r="Q185" s="33">
        <v>0.8</v>
      </c>
      <c r="R185" s="16"/>
      <c r="S185" s="1"/>
      <c r="T185" s="1"/>
      <c r="U185" s="1"/>
      <c r="V185" s="1"/>
      <c r="W185" s="1"/>
      <c r="X185" s="1"/>
      <c r="Y185" s="1"/>
      <c r="Z185" s="1"/>
    </row>
    <row r="186" spans="1:26" ht="14.25" customHeight="1" x14ac:dyDescent="0.2">
      <c r="A186" s="1"/>
      <c r="B186" s="19" t="s">
        <v>19</v>
      </c>
      <c r="C186" s="20">
        <f t="shared" ref="C186:G186" si="48">SUM(C180:C185)</f>
        <v>0</v>
      </c>
      <c r="D186" s="20">
        <f t="shared" si="48"/>
        <v>6431255208</v>
      </c>
      <c r="E186" s="20">
        <f t="shared" si="48"/>
        <v>0</v>
      </c>
      <c r="F186" s="20">
        <f t="shared" si="48"/>
        <v>6431255208</v>
      </c>
      <c r="G186" s="20">
        <f t="shared" si="48"/>
        <v>0</v>
      </c>
      <c r="H186" s="1"/>
      <c r="I186" s="20">
        <f>SUM(I180:I185)</f>
        <v>0</v>
      </c>
      <c r="J186" s="1"/>
      <c r="K186" s="20">
        <f>SUM(K180:K185)</f>
        <v>0</v>
      </c>
      <c r="L186" s="1"/>
      <c r="M186" s="21">
        <f t="shared" ref="M186:N186" si="49">SUM(M180:M185)</f>
        <v>0</v>
      </c>
      <c r="N186" s="21">
        <f t="shared" si="49"/>
        <v>6431255208</v>
      </c>
      <c r="O186" s="22"/>
      <c r="P186" s="1"/>
      <c r="Q186" s="23"/>
      <c r="R186" s="22"/>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9" t="s">
        <v>20</v>
      </c>
      <c r="C188" s="24">
        <f>F186</f>
        <v>6431255208</v>
      </c>
      <c r="D188" s="25"/>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9" t="s">
        <v>21</v>
      </c>
      <c r="C189" s="24">
        <f>+M186</f>
        <v>0</v>
      </c>
      <c r="D189" s="25"/>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9" t="s">
        <v>3</v>
      </c>
      <c r="C190" s="26">
        <f>+C188+C189</f>
        <v>6431255208</v>
      </c>
      <c r="D190" s="27"/>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28"/>
      <c r="B192" s="28"/>
      <c r="C192" s="28"/>
      <c r="D192" s="28"/>
      <c r="E192" s="28"/>
      <c r="F192" s="28"/>
      <c r="G192" s="28"/>
      <c r="H192" s="28"/>
      <c r="I192" s="28"/>
      <c r="J192" s="28"/>
      <c r="K192" s="28"/>
      <c r="L192" s="28"/>
      <c r="M192" s="28"/>
      <c r="N192" s="28"/>
      <c r="O192" s="28"/>
      <c r="P192" s="28"/>
      <c r="Q192" s="28"/>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A62:A69"/>
    <mergeCell ref="A71:A75"/>
    <mergeCell ref="A76:A77"/>
    <mergeCell ref="G88:M88"/>
    <mergeCell ref="N88:N89"/>
    <mergeCell ref="C88:F88"/>
    <mergeCell ref="B143:B144"/>
    <mergeCell ref="B6:B7"/>
    <mergeCell ref="B24:B25"/>
    <mergeCell ref="B43:B44"/>
    <mergeCell ref="B60:B61"/>
    <mergeCell ref="P88:Q88"/>
    <mergeCell ref="B88:B89"/>
    <mergeCell ref="B109:B110"/>
    <mergeCell ref="B125:B126"/>
    <mergeCell ref="C107:N107"/>
    <mergeCell ref="C109:F109"/>
    <mergeCell ref="G109:M109"/>
    <mergeCell ref="N109:N110"/>
    <mergeCell ref="P109:Q109"/>
    <mergeCell ref="C123:N123"/>
    <mergeCell ref="C125:F125"/>
    <mergeCell ref="G125:M125"/>
    <mergeCell ref="N125:N126"/>
    <mergeCell ref="P125:Q125"/>
    <mergeCell ref="C60:F60"/>
    <mergeCell ref="G60:M60"/>
    <mergeCell ref="N60:N61"/>
    <mergeCell ref="P60:Q60"/>
    <mergeCell ref="C86:N86"/>
    <mergeCell ref="P24:Q24"/>
    <mergeCell ref="C41:N41"/>
    <mergeCell ref="C43:F43"/>
    <mergeCell ref="N43:N44"/>
    <mergeCell ref="C58:N58"/>
    <mergeCell ref="B160:B161"/>
    <mergeCell ref="C160:F160"/>
    <mergeCell ref="N160:N161"/>
    <mergeCell ref="P160:Q160"/>
    <mergeCell ref="C2:N2"/>
    <mergeCell ref="C4:N4"/>
    <mergeCell ref="C6:F6"/>
    <mergeCell ref="G6:M6"/>
    <mergeCell ref="N6:N7"/>
    <mergeCell ref="P6:Q6"/>
    <mergeCell ref="C22:N22"/>
    <mergeCell ref="G43:M43"/>
    <mergeCell ref="P43:Q43"/>
    <mergeCell ref="C24:F24"/>
    <mergeCell ref="G24:M24"/>
    <mergeCell ref="N24:N25"/>
    <mergeCell ref="B178:B179"/>
    <mergeCell ref="C178:F178"/>
    <mergeCell ref="G178:M178"/>
    <mergeCell ref="N178:N179"/>
    <mergeCell ref="P178:Q178"/>
    <mergeCell ref="C141:N141"/>
    <mergeCell ref="C143:F143"/>
    <mergeCell ref="P143:Q143"/>
    <mergeCell ref="G160:M160"/>
    <mergeCell ref="C176:N176"/>
    <mergeCell ref="G143:M143"/>
    <mergeCell ref="N143:N144"/>
    <mergeCell ref="C158:N158"/>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202</v>
      </c>
      <c r="C2" s="57" t="s">
        <v>203</v>
      </c>
      <c r="D2" s="58"/>
      <c r="E2" s="58"/>
      <c r="F2" s="58"/>
      <c r="G2" s="58"/>
      <c r="H2" s="58"/>
      <c r="I2" s="58"/>
      <c r="J2" s="58"/>
      <c r="K2" s="58"/>
      <c r="L2" s="58"/>
      <c r="M2" s="58"/>
      <c r="N2" s="59"/>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204</v>
      </c>
      <c r="C4" s="57" t="s">
        <v>22</v>
      </c>
      <c r="D4" s="58"/>
      <c r="E4" s="58"/>
      <c r="F4" s="58"/>
      <c r="G4" s="58"/>
      <c r="H4" s="58"/>
      <c r="I4" s="58"/>
      <c r="J4" s="58"/>
      <c r="K4" s="58"/>
      <c r="L4" s="58"/>
      <c r="M4" s="58"/>
      <c r="N4" s="59"/>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5" t="s">
        <v>0</v>
      </c>
      <c r="C6" s="60" t="s">
        <v>1</v>
      </c>
      <c r="D6" s="58"/>
      <c r="E6" s="58"/>
      <c r="F6" s="59"/>
      <c r="G6" s="60" t="s">
        <v>2</v>
      </c>
      <c r="H6" s="58"/>
      <c r="I6" s="58"/>
      <c r="J6" s="58"/>
      <c r="K6" s="58"/>
      <c r="L6" s="58"/>
      <c r="M6" s="59"/>
      <c r="N6" s="61" t="s">
        <v>3</v>
      </c>
      <c r="O6" s="7"/>
      <c r="P6" s="62" t="s">
        <v>4</v>
      </c>
      <c r="Q6" s="59"/>
      <c r="R6" s="7"/>
      <c r="S6" s="1"/>
      <c r="T6" s="1"/>
      <c r="U6" s="1"/>
      <c r="V6" s="1"/>
      <c r="W6" s="1"/>
      <c r="X6" s="1"/>
      <c r="Y6" s="1"/>
      <c r="Z6" s="1"/>
    </row>
    <row r="7" spans="1:26" ht="31.5" customHeight="1" x14ac:dyDescent="0.2">
      <c r="A7" s="1"/>
      <c r="B7" s="56"/>
      <c r="C7" s="8" t="s">
        <v>5</v>
      </c>
      <c r="D7" s="8" t="s">
        <v>6</v>
      </c>
      <c r="E7" s="8" t="s">
        <v>7</v>
      </c>
      <c r="F7" s="8" t="s">
        <v>8</v>
      </c>
      <c r="G7" s="8" t="s">
        <v>9</v>
      </c>
      <c r="H7" s="9" t="s">
        <v>10</v>
      </c>
      <c r="I7" s="8" t="s">
        <v>11</v>
      </c>
      <c r="J7" s="9" t="s">
        <v>12</v>
      </c>
      <c r="K7" s="8" t="s">
        <v>13</v>
      </c>
      <c r="L7" s="9" t="s">
        <v>14</v>
      </c>
      <c r="M7" s="8" t="s">
        <v>15</v>
      </c>
      <c r="N7" s="56"/>
      <c r="O7" s="7"/>
      <c r="P7" s="10" t="s">
        <v>16</v>
      </c>
      <c r="Q7" s="10" t="s">
        <v>17</v>
      </c>
      <c r="R7" s="7"/>
      <c r="S7" s="1"/>
      <c r="T7" s="1"/>
      <c r="U7" s="1"/>
      <c r="V7" s="1"/>
      <c r="W7" s="1"/>
      <c r="X7" s="1"/>
      <c r="Y7" s="1"/>
      <c r="Z7" s="1"/>
    </row>
    <row r="8" spans="1:26" ht="14.25" customHeight="1" x14ac:dyDescent="0.2">
      <c r="A8" s="1"/>
      <c r="B8" s="71" t="s">
        <v>205</v>
      </c>
      <c r="C8" s="70">
        <v>1750000000</v>
      </c>
      <c r="D8" s="68">
        <v>0</v>
      </c>
      <c r="E8" s="68">
        <v>0</v>
      </c>
      <c r="F8" s="72">
        <f>+C8+D8+E8</f>
        <v>1750000000</v>
      </c>
      <c r="G8" s="70">
        <v>3150000000</v>
      </c>
      <c r="H8" s="70"/>
      <c r="I8" s="68">
        <v>0</v>
      </c>
      <c r="J8" s="68"/>
      <c r="K8" s="68">
        <v>5000000000</v>
      </c>
      <c r="L8" s="68" t="s">
        <v>18</v>
      </c>
      <c r="M8" s="68">
        <f>+G8+I8+K8</f>
        <v>8150000000</v>
      </c>
      <c r="N8" s="69">
        <f>+F8+M8</f>
        <v>9900000000</v>
      </c>
      <c r="O8" s="16"/>
      <c r="P8" s="17" t="s">
        <v>206</v>
      </c>
      <c r="Q8" s="31">
        <v>22000</v>
      </c>
      <c r="R8" s="16"/>
      <c r="S8" s="1"/>
      <c r="T8" s="1"/>
      <c r="U8" s="1"/>
      <c r="V8" s="1"/>
      <c r="W8" s="1"/>
      <c r="X8" s="1"/>
      <c r="Y8" s="1"/>
      <c r="Z8" s="1"/>
    </row>
    <row r="9" spans="1:26" ht="14.25" customHeight="1" x14ac:dyDescent="0.2">
      <c r="A9" s="1"/>
      <c r="B9" s="56"/>
      <c r="C9" s="56"/>
      <c r="D9" s="56"/>
      <c r="E9" s="56"/>
      <c r="F9" s="56"/>
      <c r="G9" s="56"/>
      <c r="H9" s="56"/>
      <c r="I9" s="56"/>
      <c r="J9" s="56"/>
      <c r="K9" s="56"/>
      <c r="L9" s="56"/>
      <c r="M9" s="56"/>
      <c r="N9" s="56"/>
      <c r="O9" s="16"/>
      <c r="P9" s="17" t="s">
        <v>207</v>
      </c>
      <c r="Q9" s="31">
        <v>11</v>
      </c>
      <c r="R9" s="16"/>
      <c r="S9" s="1"/>
      <c r="T9" s="1"/>
      <c r="U9" s="1"/>
      <c r="V9" s="1"/>
      <c r="W9" s="1"/>
      <c r="X9" s="1"/>
      <c r="Y9" s="1"/>
      <c r="Z9" s="1"/>
    </row>
    <row r="10" spans="1:26" ht="14.25" customHeight="1" x14ac:dyDescent="0.2">
      <c r="A10" s="1"/>
      <c r="B10" s="11" t="s">
        <v>208</v>
      </c>
      <c r="C10" s="12">
        <v>500000000</v>
      </c>
      <c r="D10" s="13">
        <v>0</v>
      </c>
      <c r="E10" s="13">
        <v>0</v>
      </c>
      <c r="F10" s="14">
        <f t="shared" ref="F10:F15" si="0">+C10+D10+E10</f>
        <v>500000000</v>
      </c>
      <c r="G10" s="12">
        <v>500000000</v>
      </c>
      <c r="H10" s="12"/>
      <c r="I10" s="13">
        <v>0</v>
      </c>
      <c r="J10" s="13"/>
      <c r="K10" s="13">
        <v>0</v>
      </c>
      <c r="L10" s="13"/>
      <c r="M10" s="13">
        <f t="shared" ref="M10:M15" si="1">+G10+I10+K10</f>
        <v>500000000</v>
      </c>
      <c r="N10" s="15">
        <f t="shared" ref="N10:N15" si="2">+F10+M10</f>
        <v>1000000000</v>
      </c>
      <c r="O10" s="16"/>
      <c r="P10" s="17" t="s">
        <v>206</v>
      </c>
      <c r="Q10" s="31">
        <v>460000</v>
      </c>
      <c r="R10" s="16"/>
      <c r="S10" s="1"/>
      <c r="T10" s="1"/>
      <c r="U10" s="1"/>
      <c r="V10" s="1"/>
      <c r="W10" s="1"/>
      <c r="X10" s="1"/>
      <c r="Y10" s="1"/>
      <c r="Z10" s="1"/>
    </row>
    <row r="11" spans="1:26" ht="14.25" customHeight="1" x14ac:dyDescent="0.2">
      <c r="A11" s="1"/>
      <c r="B11" s="11" t="s">
        <v>209</v>
      </c>
      <c r="C11" s="12">
        <v>700000000</v>
      </c>
      <c r="D11" s="13">
        <v>0</v>
      </c>
      <c r="E11" s="13">
        <v>0</v>
      </c>
      <c r="F11" s="14">
        <f t="shared" si="0"/>
        <v>700000000</v>
      </c>
      <c r="G11" s="12">
        <v>500000000</v>
      </c>
      <c r="H11" s="12"/>
      <c r="I11" s="13">
        <v>0</v>
      </c>
      <c r="J11" s="13"/>
      <c r="K11" s="13">
        <v>0</v>
      </c>
      <c r="L11" s="13"/>
      <c r="M11" s="13">
        <f t="shared" si="1"/>
        <v>500000000</v>
      </c>
      <c r="N11" s="15">
        <f t="shared" si="2"/>
        <v>1200000000</v>
      </c>
      <c r="O11" s="16"/>
      <c r="P11" s="17"/>
      <c r="Q11" s="31"/>
      <c r="R11" s="16"/>
      <c r="S11" s="1"/>
      <c r="T11" s="1"/>
      <c r="U11" s="1"/>
      <c r="V11" s="1"/>
      <c r="W11" s="1"/>
      <c r="X11" s="1"/>
      <c r="Y11" s="1"/>
      <c r="Z11" s="1"/>
    </row>
    <row r="12" spans="1:26" ht="14.25" customHeight="1" x14ac:dyDescent="0.2">
      <c r="A12" s="1"/>
      <c r="B12" s="11" t="s">
        <v>210</v>
      </c>
      <c r="C12" s="13">
        <v>0</v>
      </c>
      <c r="D12" s="13">
        <v>0</v>
      </c>
      <c r="E12" s="13">
        <v>0</v>
      </c>
      <c r="F12" s="14">
        <f t="shared" si="0"/>
        <v>0</v>
      </c>
      <c r="G12" s="12">
        <v>100000000</v>
      </c>
      <c r="H12" s="12" t="s">
        <v>211</v>
      </c>
      <c r="I12" s="13">
        <v>0</v>
      </c>
      <c r="J12" s="13"/>
      <c r="K12" s="13">
        <v>0</v>
      </c>
      <c r="L12" s="13"/>
      <c r="M12" s="13">
        <f t="shared" si="1"/>
        <v>100000000</v>
      </c>
      <c r="N12" s="15">
        <f t="shared" si="2"/>
        <v>100000000</v>
      </c>
      <c r="O12" s="16"/>
      <c r="P12" s="17"/>
      <c r="Q12" s="31"/>
      <c r="R12" s="16"/>
      <c r="S12" s="1"/>
      <c r="T12" s="1"/>
      <c r="U12" s="1"/>
      <c r="V12" s="1"/>
      <c r="W12" s="1"/>
      <c r="X12" s="1"/>
      <c r="Y12" s="1"/>
      <c r="Z12" s="1"/>
    </row>
    <row r="13" spans="1:26" ht="14.25" customHeight="1" x14ac:dyDescent="0.2">
      <c r="A13" s="1"/>
      <c r="B13" s="11" t="s">
        <v>212</v>
      </c>
      <c r="C13" s="13">
        <v>0</v>
      </c>
      <c r="D13" s="13">
        <v>0</v>
      </c>
      <c r="E13" s="13">
        <v>0</v>
      </c>
      <c r="F13" s="14">
        <f t="shared" si="0"/>
        <v>0</v>
      </c>
      <c r="G13" s="13">
        <v>0</v>
      </c>
      <c r="H13" s="13"/>
      <c r="I13" s="13">
        <v>0</v>
      </c>
      <c r="J13" s="13"/>
      <c r="K13" s="13">
        <v>4000000000</v>
      </c>
      <c r="L13" s="13" t="s">
        <v>18</v>
      </c>
      <c r="M13" s="13">
        <f t="shared" si="1"/>
        <v>4000000000</v>
      </c>
      <c r="N13" s="15">
        <f t="shared" si="2"/>
        <v>4000000000</v>
      </c>
      <c r="O13" s="16"/>
      <c r="P13" s="17"/>
      <c r="Q13" s="31"/>
      <c r="R13" s="16"/>
      <c r="S13" s="1"/>
      <c r="T13" s="1"/>
      <c r="U13" s="1"/>
      <c r="V13" s="1"/>
      <c r="W13" s="1"/>
      <c r="X13" s="1"/>
      <c r="Y13" s="1"/>
      <c r="Z13" s="1"/>
    </row>
    <row r="14" spans="1:26" ht="14.25" customHeight="1" x14ac:dyDescent="0.2">
      <c r="A14" s="1"/>
      <c r="B14" s="11" t="s">
        <v>213</v>
      </c>
      <c r="C14" s="13">
        <v>0</v>
      </c>
      <c r="D14" s="13">
        <v>0</v>
      </c>
      <c r="E14" s="13">
        <v>0</v>
      </c>
      <c r="F14" s="14">
        <f t="shared" si="0"/>
        <v>0</v>
      </c>
      <c r="G14" s="13">
        <v>0</v>
      </c>
      <c r="H14" s="13"/>
      <c r="I14" s="13">
        <v>0</v>
      </c>
      <c r="J14" s="13"/>
      <c r="K14" s="13">
        <v>28000000000</v>
      </c>
      <c r="L14" s="13" t="s">
        <v>18</v>
      </c>
      <c r="M14" s="13">
        <f t="shared" si="1"/>
        <v>28000000000</v>
      </c>
      <c r="N14" s="15">
        <f t="shared" si="2"/>
        <v>28000000000</v>
      </c>
      <c r="O14" s="16"/>
      <c r="P14" s="17"/>
      <c r="Q14" s="31"/>
      <c r="R14" s="16"/>
      <c r="S14" s="1"/>
      <c r="T14" s="1"/>
      <c r="U14" s="1"/>
      <c r="V14" s="1"/>
      <c r="W14" s="1"/>
      <c r="X14" s="1"/>
      <c r="Y14" s="1"/>
      <c r="Z14" s="1"/>
    </row>
    <row r="15" spans="1:26" ht="14.25" customHeight="1" x14ac:dyDescent="0.2">
      <c r="A15" s="1"/>
      <c r="B15" s="11" t="s">
        <v>214</v>
      </c>
      <c r="C15" s="13">
        <v>0</v>
      </c>
      <c r="D15" s="13">
        <v>0</v>
      </c>
      <c r="E15" s="13">
        <v>0</v>
      </c>
      <c r="F15" s="14">
        <f t="shared" si="0"/>
        <v>0</v>
      </c>
      <c r="G15" s="13">
        <v>0</v>
      </c>
      <c r="H15" s="13"/>
      <c r="I15" s="13">
        <v>0</v>
      </c>
      <c r="J15" s="13"/>
      <c r="K15" s="13">
        <v>4000000000</v>
      </c>
      <c r="L15" s="13" t="s">
        <v>18</v>
      </c>
      <c r="M15" s="13">
        <f t="shared" si="1"/>
        <v>4000000000</v>
      </c>
      <c r="N15" s="15">
        <f t="shared" si="2"/>
        <v>4000000000</v>
      </c>
      <c r="O15" s="16"/>
      <c r="P15" s="17" t="s">
        <v>83</v>
      </c>
      <c r="Q15" s="31">
        <v>15</v>
      </c>
      <c r="R15" s="16"/>
      <c r="S15" s="1"/>
      <c r="T15" s="1"/>
      <c r="U15" s="1"/>
      <c r="V15" s="1"/>
      <c r="W15" s="1"/>
      <c r="X15" s="1"/>
      <c r="Y15" s="1"/>
      <c r="Z15" s="1"/>
    </row>
    <row r="16" spans="1:26" ht="14.25" customHeight="1" x14ac:dyDescent="0.2">
      <c r="A16" s="1"/>
      <c r="B16" s="19" t="s">
        <v>19</v>
      </c>
      <c r="C16" s="20">
        <f t="shared" ref="C16:G16" si="3">SUM(C8:C15)</f>
        <v>2950000000</v>
      </c>
      <c r="D16" s="20">
        <f t="shared" si="3"/>
        <v>0</v>
      </c>
      <c r="E16" s="20">
        <f t="shared" si="3"/>
        <v>0</v>
      </c>
      <c r="F16" s="20">
        <f t="shared" si="3"/>
        <v>2950000000</v>
      </c>
      <c r="G16" s="20">
        <f t="shared" si="3"/>
        <v>4250000000</v>
      </c>
      <c r="H16" s="1"/>
      <c r="I16" s="20">
        <f>SUM(I8:I15)</f>
        <v>0</v>
      </c>
      <c r="J16" s="1"/>
      <c r="K16" s="20">
        <f>SUM(K8:K15)</f>
        <v>41000000000</v>
      </c>
      <c r="L16" s="1"/>
      <c r="M16" s="21">
        <f t="shared" ref="M16:N16" si="4">SUM(M8:M15)</f>
        <v>45250000000</v>
      </c>
      <c r="N16" s="21">
        <f t="shared" si="4"/>
        <v>48200000000</v>
      </c>
      <c r="O16" s="22"/>
      <c r="P16" s="34" t="s">
        <v>206</v>
      </c>
      <c r="Q16" s="32">
        <f>+Q8+Q10</f>
        <v>482000</v>
      </c>
      <c r="R16" s="22"/>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34" t="s">
        <v>207</v>
      </c>
      <c r="Q17" s="32">
        <f>+Q9</f>
        <v>11</v>
      </c>
      <c r="R17" s="1"/>
      <c r="S17" s="1"/>
      <c r="T17" s="1"/>
      <c r="U17" s="1"/>
      <c r="V17" s="1"/>
      <c r="W17" s="1"/>
      <c r="X17" s="1"/>
      <c r="Y17" s="1"/>
      <c r="Z17" s="1"/>
    </row>
    <row r="18" spans="1:26" ht="14.25" customHeight="1" x14ac:dyDescent="0.2">
      <c r="A18" s="1"/>
      <c r="B18" s="19" t="s">
        <v>20</v>
      </c>
      <c r="C18" s="15">
        <f>F16</f>
        <v>2950000000</v>
      </c>
      <c r="D18" s="25"/>
      <c r="E18" s="1"/>
      <c r="F18" s="1"/>
      <c r="G18" s="1"/>
      <c r="H18" s="1"/>
      <c r="I18" s="1"/>
      <c r="J18" s="1"/>
      <c r="K18" s="1"/>
      <c r="L18" s="1"/>
      <c r="M18" s="1"/>
      <c r="N18" s="1"/>
      <c r="O18" s="1"/>
      <c r="P18" s="34" t="s">
        <v>83</v>
      </c>
      <c r="Q18" s="32">
        <f>+Q15</f>
        <v>15</v>
      </c>
      <c r="R18" s="1"/>
      <c r="S18" s="1"/>
      <c r="T18" s="1"/>
      <c r="U18" s="1"/>
      <c r="V18" s="1"/>
      <c r="W18" s="1"/>
      <c r="X18" s="1"/>
      <c r="Y18" s="1"/>
      <c r="Z18" s="1"/>
    </row>
    <row r="19" spans="1:26" ht="14.25" customHeight="1" x14ac:dyDescent="0.2">
      <c r="A19" s="1"/>
      <c r="B19" s="19" t="s">
        <v>21</v>
      </c>
      <c r="C19" s="24">
        <f>+M16</f>
        <v>45250000000</v>
      </c>
      <c r="D19" s="25"/>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9" t="s">
        <v>3</v>
      </c>
      <c r="C20" s="26">
        <f>+C18+C19</f>
        <v>48200000000</v>
      </c>
      <c r="D20" s="27"/>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28"/>
      <c r="B22" s="28"/>
      <c r="C22" s="28"/>
      <c r="D22" s="28"/>
      <c r="E22" s="28"/>
      <c r="F22" s="28"/>
      <c r="G22" s="28"/>
      <c r="H22" s="28"/>
      <c r="I22" s="28"/>
      <c r="J22" s="28"/>
      <c r="K22" s="28"/>
      <c r="L22" s="28"/>
      <c r="M22" s="28"/>
      <c r="N22" s="28"/>
      <c r="O22" s="28"/>
      <c r="P22" s="28"/>
      <c r="Q22" s="28"/>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G8:G9"/>
    <mergeCell ref="H8:H9"/>
    <mergeCell ref="B8:B9"/>
    <mergeCell ref="C8:C9"/>
    <mergeCell ref="D8:D9"/>
    <mergeCell ref="E8:E9"/>
    <mergeCell ref="F8:F9"/>
    <mergeCell ref="P6:Q6"/>
    <mergeCell ref="I8:I9"/>
    <mergeCell ref="J8:J9"/>
    <mergeCell ref="K8:K9"/>
    <mergeCell ref="L8:L9"/>
    <mergeCell ref="M8:M9"/>
    <mergeCell ref="N8:N9"/>
    <mergeCell ref="C2:N2"/>
    <mergeCell ref="C4:N4"/>
    <mergeCell ref="B6:B7"/>
    <mergeCell ref="C6:F6"/>
    <mergeCell ref="G6:M6"/>
    <mergeCell ref="N6:N7"/>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012"/>
  <sheetViews>
    <sheetView showGridLines="0" tabSelected="1" zoomScale="70" zoomScaleNormal="70" workbookViewId="0">
      <selection activeCell="F12" sqref="F12:F15"/>
    </sheetView>
  </sheetViews>
  <sheetFormatPr baseColWidth="10" defaultColWidth="12.625" defaultRowHeight="15" customHeight="1" x14ac:dyDescent="0.2"/>
  <cols>
    <col min="1" max="1" width="7.5" customWidth="1"/>
    <col min="2" max="2" width="24.75" customWidth="1"/>
    <col min="3" max="3" width="30.375" customWidth="1"/>
    <col min="4" max="4" width="14" customWidth="1"/>
    <col min="5" max="5" width="24.875" customWidth="1"/>
    <col min="6" max="6" width="21" customWidth="1"/>
    <col min="7" max="7" width="12" customWidth="1"/>
    <col min="8" max="8" width="13" customWidth="1"/>
    <col min="9" max="9" width="20.25" customWidth="1"/>
    <col min="10" max="10" width="20.125" customWidth="1"/>
    <col min="11" max="11" width="22.125" customWidth="1"/>
    <col min="12" max="12" width="13.875" customWidth="1"/>
    <col min="13" max="13" width="31" customWidth="1"/>
    <col min="14" max="14" width="17.625" customWidth="1"/>
    <col min="15" max="15" width="30.25" customWidth="1"/>
    <col min="16" max="16" width="29" customWidth="1"/>
    <col min="17" max="17" width="17.875" customWidth="1"/>
    <col min="18" max="19" width="13.125" customWidth="1"/>
    <col min="20" max="20" width="11.375" customWidth="1"/>
    <col min="21" max="21" width="24.5" customWidth="1"/>
    <col min="22" max="22" width="26.125" customWidth="1"/>
    <col min="23" max="23" width="22.375" customWidth="1"/>
    <col min="24" max="24" width="29.375" customWidth="1"/>
    <col min="25" max="25" width="10.125" customWidth="1"/>
    <col min="26" max="26" width="13.25" customWidth="1"/>
    <col min="27" max="27" width="14.875" customWidth="1"/>
    <col min="28" max="28" width="18.125" customWidth="1"/>
    <col min="29" max="29" width="24.5" customWidth="1"/>
    <col min="30" max="31" width="26.125" customWidth="1"/>
    <col min="32" max="32" width="29.375" customWidth="1"/>
    <col min="33" max="33" width="19.875" customWidth="1"/>
    <col min="34" max="34" width="29.375" customWidth="1"/>
    <col min="35" max="37" width="19.25" customWidth="1"/>
    <col min="38" max="38" width="24.5" customWidth="1"/>
    <col min="39" max="40" width="26.125" customWidth="1"/>
    <col min="41" max="41" width="29.375" customWidth="1"/>
    <col min="42" max="42" width="19.875" customWidth="1"/>
    <col min="43" max="43" width="38" customWidth="1"/>
  </cols>
  <sheetData>
    <row r="1" spans="1:43" ht="65.25" customHeight="1" thickBot="1" x14ac:dyDescent="0.25">
      <c r="A1" s="98" t="s">
        <v>215</v>
      </c>
      <c r="B1" s="99"/>
      <c r="C1" s="99"/>
      <c r="D1" s="99"/>
      <c r="E1" s="99"/>
      <c r="F1" s="99"/>
      <c r="G1" s="99"/>
      <c r="H1" s="99"/>
      <c r="I1" s="99"/>
      <c r="J1" s="99"/>
      <c r="K1" s="99"/>
      <c r="L1" s="99"/>
      <c r="M1" s="99"/>
      <c r="N1" s="99"/>
      <c r="O1" s="99"/>
      <c r="P1" s="99"/>
      <c r="Q1" s="100"/>
      <c r="R1" s="101" t="s">
        <v>216</v>
      </c>
      <c r="S1" s="102"/>
      <c r="T1" s="102"/>
      <c r="U1" s="102"/>
      <c r="V1" s="102"/>
      <c r="W1" s="102"/>
      <c r="X1" s="102"/>
      <c r="Y1" s="103"/>
      <c r="Z1" s="104" t="s">
        <v>217</v>
      </c>
      <c r="AA1" s="99"/>
      <c r="AB1" s="99"/>
      <c r="AC1" s="99"/>
      <c r="AD1" s="99"/>
      <c r="AE1" s="99"/>
      <c r="AF1" s="99"/>
      <c r="AG1" s="99"/>
      <c r="AH1" s="105"/>
      <c r="AI1" s="104" t="s">
        <v>218</v>
      </c>
      <c r="AJ1" s="99"/>
      <c r="AK1" s="99"/>
      <c r="AL1" s="99"/>
      <c r="AM1" s="99"/>
      <c r="AN1" s="99"/>
      <c r="AO1" s="99"/>
      <c r="AP1" s="99"/>
    </row>
    <row r="2" spans="1:43" ht="33.75" customHeight="1" thickBot="1" x14ac:dyDescent="0.25">
      <c r="A2" s="106" t="s">
        <v>219</v>
      </c>
      <c r="B2" s="108" t="s">
        <v>220</v>
      </c>
      <c r="C2" s="108" t="s">
        <v>221</v>
      </c>
      <c r="D2" s="108" t="s">
        <v>222</v>
      </c>
      <c r="E2" s="108" t="s">
        <v>223</v>
      </c>
      <c r="F2" s="108" t="s">
        <v>224</v>
      </c>
      <c r="G2" s="108" t="s">
        <v>225</v>
      </c>
      <c r="H2" s="108" t="s">
        <v>226</v>
      </c>
      <c r="I2" s="108" t="s">
        <v>227</v>
      </c>
      <c r="J2" s="108" t="s">
        <v>228</v>
      </c>
      <c r="K2" s="108" t="s">
        <v>229</v>
      </c>
      <c r="L2" s="108" t="s">
        <v>230</v>
      </c>
      <c r="M2" s="108" t="s">
        <v>231</v>
      </c>
      <c r="N2" s="130" t="s">
        <v>232</v>
      </c>
      <c r="O2" s="129"/>
      <c r="P2" s="108" t="s">
        <v>233</v>
      </c>
      <c r="Q2" s="108" t="s">
        <v>234</v>
      </c>
      <c r="R2" s="128" t="s">
        <v>235</v>
      </c>
      <c r="S2" s="129"/>
      <c r="T2" s="110" t="s">
        <v>236</v>
      </c>
      <c r="U2" s="112" t="s">
        <v>237</v>
      </c>
      <c r="V2" s="99"/>
      <c r="W2" s="105"/>
      <c r="X2" s="113" t="s">
        <v>238</v>
      </c>
      <c r="Y2" s="115" t="s">
        <v>239</v>
      </c>
      <c r="Z2" s="117" t="s">
        <v>235</v>
      </c>
      <c r="AA2" s="118"/>
      <c r="AB2" s="119" t="s">
        <v>236</v>
      </c>
      <c r="AC2" s="120" t="s">
        <v>240</v>
      </c>
      <c r="AD2" s="102"/>
      <c r="AE2" s="121"/>
      <c r="AF2" s="113" t="s">
        <v>238</v>
      </c>
      <c r="AG2" s="115" t="s">
        <v>239</v>
      </c>
      <c r="AH2" s="113" t="s">
        <v>241</v>
      </c>
      <c r="AI2" s="122" t="s">
        <v>235</v>
      </c>
      <c r="AJ2" s="123"/>
      <c r="AK2" s="124" t="s">
        <v>236</v>
      </c>
      <c r="AL2" s="93" t="s">
        <v>242</v>
      </c>
      <c r="AM2" s="94"/>
      <c r="AN2" s="95"/>
      <c r="AO2" s="96" t="s">
        <v>238</v>
      </c>
      <c r="AP2" s="126" t="s">
        <v>239</v>
      </c>
      <c r="AQ2" s="76" t="s">
        <v>592</v>
      </c>
    </row>
    <row r="3" spans="1:43" ht="37.5" customHeight="1" thickBot="1" x14ac:dyDescent="0.25">
      <c r="A3" s="107"/>
      <c r="B3" s="109"/>
      <c r="C3" s="109"/>
      <c r="D3" s="109"/>
      <c r="E3" s="109"/>
      <c r="F3" s="109"/>
      <c r="G3" s="109"/>
      <c r="H3" s="109"/>
      <c r="I3" s="109"/>
      <c r="J3" s="109"/>
      <c r="K3" s="109"/>
      <c r="L3" s="109"/>
      <c r="M3" s="109"/>
      <c r="N3" s="38" t="s">
        <v>243</v>
      </c>
      <c r="O3" s="38" t="s">
        <v>244</v>
      </c>
      <c r="P3" s="109"/>
      <c r="Q3" s="109"/>
      <c r="R3" s="39" t="s">
        <v>245</v>
      </c>
      <c r="S3" s="39" t="s">
        <v>246</v>
      </c>
      <c r="T3" s="111"/>
      <c r="U3" s="40" t="s">
        <v>247</v>
      </c>
      <c r="V3" s="40" t="s">
        <v>248</v>
      </c>
      <c r="W3" s="41" t="s">
        <v>249</v>
      </c>
      <c r="X3" s="114"/>
      <c r="Y3" s="116"/>
      <c r="Z3" s="39" t="s">
        <v>245</v>
      </c>
      <c r="AA3" s="39" t="s">
        <v>246</v>
      </c>
      <c r="AB3" s="111"/>
      <c r="AC3" s="40" t="s">
        <v>247</v>
      </c>
      <c r="AD3" s="40" t="s">
        <v>248</v>
      </c>
      <c r="AE3" s="41" t="s">
        <v>249</v>
      </c>
      <c r="AF3" s="114"/>
      <c r="AG3" s="116"/>
      <c r="AH3" s="114"/>
      <c r="AI3" s="52" t="s">
        <v>245</v>
      </c>
      <c r="AJ3" s="52" t="s">
        <v>246</v>
      </c>
      <c r="AK3" s="125"/>
      <c r="AL3" s="53" t="s">
        <v>247</v>
      </c>
      <c r="AM3" s="53" t="s">
        <v>248</v>
      </c>
      <c r="AN3" s="54" t="s">
        <v>249</v>
      </c>
      <c r="AO3" s="97"/>
      <c r="AP3" s="127"/>
      <c r="AQ3" s="77"/>
    </row>
    <row r="4" spans="1:43" ht="42" customHeight="1" x14ac:dyDescent="0.2">
      <c r="A4" s="80">
        <v>1</v>
      </c>
      <c r="B4" s="140" t="s">
        <v>250</v>
      </c>
      <c r="C4" s="140" t="s">
        <v>251</v>
      </c>
      <c r="D4" s="140" t="s">
        <v>252</v>
      </c>
      <c r="E4" s="140" t="s">
        <v>253</v>
      </c>
      <c r="F4" s="140" t="s">
        <v>254</v>
      </c>
      <c r="G4" s="140" t="s">
        <v>255</v>
      </c>
      <c r="H4" s="84">
        <v>44226</v>
      </c>
      <c r="I4" s="140" t="s">
        <v>256</v>
      </c>
      <c r="J4" s="140" t="s">
        <v>257</v>
      </c>
      <c r="K4" s="140" t="s">
        <v>258</v>
      </c>
      <c r="L4" s="140" t="s">
        <v>259</v>
      </c>
      <c r="M4" s="140" t="s">
        <v>260</v>
      </c>
      <c r="N4" s="140" t="s">
        <v>261</v>
      </c>
      <c r="O4" s="140" t="s">
        <v>262</v>
      </c>
      <c r="P4" s="140" t="s">
        <v>263</v>
      </c>
      <c r="Q4" s="140" t="s">
        <v>264</v>
      </c>
      <c r="R4" s="85">
        <v>0</v>
      </c>
      <c r="S4" s="85">
        <v>0</v>
      </c>
      <c r="T4" s="86"/>
      <c r="U4" s="140" t="s">
        <v>265</v>
      </c>
      <c r="V4" s="140" t="s">
        <v>266</v>
      </c>
      <c r="W4" s="140" t="s">
        <v>267</v>
      </c>
      <c r="X4" s="140" t="s">
        <v>268</v>
      </c>
      <c r="Y4" s="92">
        <f>AVERAGE(1,1)</f>
        <v>1</v>
      </c>
      <c r="Z4" s="85">
        <v>0</v>
      </c>
      <c r="AA4" s="85">
        <v>0</v>
      </c>
      <c r="AB4" s="140" t="s">
        <v>267</v>
      </c>
      <c r="AC4" s="140" t="s">
        <v>267</v>
      </c>
      <c r="AD4" s="140" t="s">
        <v>267</v>
      </c>
      <c r="AE4" s="140" t="s">
        <v>267</v>
      </c>
      <c r="AF4" s="140" t="s">
        <v>269</v>
      </c>
      <c r="AG4" s="92">
        <f>AVERAGE(1)</f>
        <v>1</v>
      </c>
      <c r="AH4" s="140" t="s">
        <v>269</v>
      </c>
      <c r="AI4" s="140" t="s">
        <v>267</v>
      </c>
      <c r="AJ4" s="140" t="s">
        <v>267</v>
      </c>
      <c r="AK4" s="140" t="s">
        <v>267</v>
      </c>
      <c r="AL4" s="140" t="s">
        <v>267</v>
      </c>
      <c r="AM4" s="140" t="s">
        <v>267</v>
      </c>
      <c r="AN4" s="140" t="s">
        <v>267</v>
      </c>
      <c r="AO4" s="140" t="s">
        <v>591</v>
      </c>
      <c r="AP4" s="89">
        <v>0</v>
      </c>
      <c r="AQ4" s="73" t="s">
        <v>593</v>
      </c>
    </row>
    <row r="5" spans="1:43" ht="42" customHeight="1" x14ac:dyDescent="0.2">
      <c r="A5" s="81"/>
      <c r="B5" s="141"/>
      <c r="C5" s="141"/>
      <c r="D5" s="141"/>
      <c r="E5" s="141"/>
      <c r="F5" s="141"/>
      <c r="G5" s="141"/>
      <c r="H5" s="83"/>
      <c r="I5" s="141"/>
      <c r="J5" s="141"/>
      <c r="K5" s="141"/>
      <c r="L5" s="141"/>
      <c r="M5" s="141"/>
      <c r="N5" s="141"/>
      <c r="O5" s="141"/>
      <c r="P5" s="141"/>
      <c r="Q5" s="141"/>
      <c r="R5" s="83"/>
      <c r="S5" s="83"/>
      <c r="T5" s="87"/>
      <c r="U5" s="141"/>
      <c r="V5" s="141"/>
      <c r="W5" s="141"/>
      <c r="X5" s="141"/>
      <c r="Y5" s="78"/>
      <c r="Z5" s="83"/>
      <c r="AA5" s="83"/>
      <c r="AB5" s="141"/>
      <c r="AC5" s="141"/>
      <c r="AD5" s="141"/>
      <c r="AE5" s="141"/>
      <c r="AF5" s="141"/>
      <c r="AG5" s="78"/>
      <c r="AH5" s="141"/>
      <c r="AI5" s="141"/>
      <c r="AJ5" s="141"/>
      <c r="AK5" s="141"/>
      <c r="AL5" s="141"/>
      <c r="AM5" s="141"/>
      <c r="AN5" s="141"/>
      <c r="AO5" s="141"/>
      <c r="AP5" s="90"/>
      <c r="AQ5" s="74"/>
    </row>
    <row r="6" spans="1:43" ht="42" customHeight="1" x14ac:dyDescent="0.2">
      <c r="A6" s="81"/>
      <c r="B6" s="141"/>
      <c r="C6" s="141"/>
      <c r="D6" s="141"/>
      <c r="E6" s="141"/>
      <c r="F6" s="141"/>
      <c r="G6" s="141"/>
      <c r="H6" s="83"/>
      <c r="I6" s="141"/>
      <c r="J6" s="141"/>
      <c r="K6" s="141"/>
      <c r="L6" s="141"/>
      <c r="M6" s="141"/>
      <c r="N6" s="141"/>
      <c r="O6" s="141"/>
      <c r="P6" s="141"/>
      <c r="Q6" s="141"/>
      <c r="R6" s="83"/>
      <c r="S6" s="83"/>
      <c r="T6" s="87"/>
      <c r="U6" s="141"/>
      <c r="V6" s="141"/>
      <c r="W6" s="141"/>
      <c r="X6" s="141"/>
      <c r="Y6" s="78"/>
      <c r="Z6" s="83"/>
      <c r="AA6" s="83"/>
      <c r="AB6" s="141"/>
      <c r="AC6" s="141"/>
      <c r="AD6" s="141"/>
      <c r="AE6" s="141"/>
      <c r="AF6" s="141"/>
      <c r="AG6" s="78"/>
      <c r="AH6" s="141"/>
      <c r="AI6" s="141"/>
      <c r="AJ6" s="141"/>
      <c r="AK6" s="141"/>
      <c r="AL6" s="141"/>
      <c r="AM6" s="141"/>
      <c r="AN6" s="141"/>
      <c r="AO6" s="141"/>
      <c r="AP6" s="90"/>
      <c r="AQ6" s="74"/>
    </row>
    <row r="7" spans="1:43" ht="42" customHeight="1" thickBot="1" x14ac:dyDescent="0.25">
      <c r="A7" s="82"/>
      <c r="B7" s="142"/>
      <c r="C7" s="142"/>
      <c r="D7" s="142"/>
      <c r="E7" s="142"/>
      <c r="F7" s="142"/>
      <c r="G7" s="142"/>
      <c r="H7" s="56"/>
      <c r="I7" s="142"/>
      <c r="J7" s="142"/>
      <c r="K7" s="142"/>
      <c r="L7" s="142"/>
      <c r="M7" s="142"/>
      <c r="N7" s="142"/>
      <c r="O7" s="142"/>
      <c r="P7" s="142"/>
      <c r="Q7" s="142"/>
      <c r="R7" s="56"/>
      <c r="S7" s="56"/>
      <c r="T7" s="88"/>
      <c r="U7" s="142"/>
      <c r="V7" s="142"/>
      <c r="W7" s="142"/>
      <c r="X7" s="142"/>
      <c r="Y7" s="79"/>
      <c r="Z7" s="56"/>
      <c r="AA7" s="56"/>
      <c r="AB7" s="142"/>
      <c r="AC7" s="142"/>
      <c r="AD7" s="142"/>
      <c r="AE7" s="142"/>
      <c r="AF7" s="142"/>
      <c r="AG7" s="79"/>
      <c r="AH7" s="142"/>
      <c r="AI7" s="142"/>
      <c r="AJ7" s="142"/>
      <c r="AK7" s="142"/>
      <c r="AL7" s="142"/>
      <c r="AM7" s="142"/>
      <c r="AN7" s="142"/>
      <c r="AO7" s="142"/>
      <c r="AP7" s="91"/>
      <c r="AQ7" s="75"/>
    </row>
    <row r="8" spans="1:43" ht="35.25" customHeight="1" x14ac:dyDescent="0.2">
      <c r="A8" s="80">
        <v>2</v>
      </c>
      <c r="B8" s="140" t="s">
        <v>250</v>
      </c>
      <c r="C8" s="140" t="s">
        <v>270</v>
      </c>
      <c r="D8" s="140" t="s">
        <v>252</v>
      </c>
      <c r="E8" s="140" t="s">
        <v>253</v>
      </c>
      <c r="F8" s="140" t="s">
        <v>254</v>
      </c>
      <c r="G8" s="140" t="s">
        <v>255</v>
      </c>
      <c r="H8" s="84">
        <v>44226</v>
      </c>
      <c r="I8" s="140" t="s">
        <v>256</v>
      </c>
      <c r="J8" s="140" t="s">
        <v>257</v>
      </c>
      <c r="K8" s="140" t="s">
        <v>258</v>
      </c>
      <c r="L8" s="140" t="s">
        <v>259</v>
      </c>
      <c r="M8" s="140" t="s">
        <v>271</v>
      </c>
      <c r="N8" s="140" t="s">
        <v>261</v>
      </c>
      <c r="O8" s="140" t="s">
        <v>272</v>
      </c>
      <c r="P8" s="140" t="s">
        <v>263</v>
      </c>
      <c r="Q8" s="140" t="s">
        <v>264</v>
      </c>
      <c r="R8" s="85">
        <v>0</v>
      </c>
      <c r="S8" s="85">
        <v>0</v>
      </c>
      <c r="T8" s="86"/>
      <c r="U8" s="140" t="s">
        <v>265</v>
      </c>
      <c r="V8" s="140" t="s">
        <v>266</v>
      </c>
      <c r="W8" s="140" t="s">
        <v>267</v>
      </c>
      <c r="X8" s="140" t="s">
        <v>273</v>
      </c>
      <c r="Y8" s="92">
        <f>AVERAGE(1,1)</f>
        <v>1</v>
      </c>
      <c r="Z8" s="85">
        <v>0</v>
      </c>
      <c r="AA8" s="85">
        <v>0</v>
      </c>
      <c r="AB8" s="140" t="s">
        <v>267</v>
      </c>
      <c r="AC8" s="140" t="s">
        <v>267</v>
      </c>
      <c r="AD8" s="140" t="s">
        <v>267</v>
      </c>
      <c r="AE8" s="140" t="s">
        <v>267</v>
      </c>
      <c r="AF8" s="140" t="s">
        <v>269</v>
      </c>
      <c r="AG8" s="92">
        <f>AVERAGE(1)</f>
        <v>1</v>
      </c>
      <c r="AH8" s="140" t="s">
        <v>269</v>
      </c>
      <c r="AI8" s="140" t="s">
        <v>267</v>
      </c>
      <c r="AJ8" s="140" t="s">
        <v>267</v>
      </c>
      <c r="AK8" s="140" t="s">
        <v>267</v>
      </c>
      <c r="AL8" s="140" t="s">
        <v>267</v>
      </c>
      <c r="AM8" s="140" t="s">
        <v>267</v>
      </c>
      <c r="AN8" s="140" t="s">
        <v>267</v>
      </c>
      <c r="AO8" s="140" t="s">
        <v>591</v>
      </c>
      <c r="AP8" s="89">
        <v>0</v>
      </c>
      <c r="AQ8" s="73" t="s">
        <v>593</v>
      </c>
    </row>
    <row r="9" spans="1:43" ht="35.25" customHeight="1" x14ac:dyDescent="0.2">
      <c r="A9" s="81"/>
      <c r="B9" s="141"/>
      <c r="C9" s="141"/>
      <c r="D9" s="141"/>
      <c r="E9" s="141"/>
      <c r="F9" s="141"/>
      <c r="G9" s="141"/>
      <c r="H9" s="83"/>
      <c r="I9" s="141"/>
      <c r="J9" s="141"/>
      <c r="K9" s="141"/>
      <c r="L9" s="141"/>
      <c r="M9" s="141"/>
      <c r="N9" s="141"/>
      <c r="O9" s="141"/>
      <c r="P9" s="141"/>
      <c r="Q9" s="141"/>
      <c r="R9" s="83"/>
      <c r="S9" s="83"/>
      <c r="T9" s="87"/>
      <c r="U9" s="141"/>
      <c r="V9" s="141"/>
      <c r="W9" s="141"/>
      <c r="X9" s="141"/>
      <c r="Y9" s="78"/>
      <c r="Z9" s="83"/>
      <c r="AA9" s="83"/>
      <c r="AB9" s="141"/>
      <c r="AC9" s="141"/>
      <c r="AD9" s="141"/>
      <c r="AE9" s="141"/>
      <c r="AF9" s="141"/>
      <c r="AG9" s="78"/>
      <c r="AH9" s="141"/>
      <c r="AI9" s="141"/>
      <c r="AJ9" s="141"/>
      <c r="AK9" s="141"/>
      <c r="AL9" s="141"/>
      <c r="AM9" s="141"/>
      <c r="AN9" s="141"/>
      <c r="AO9" s="141"/>
      <c r="AP9" s="90"/>
      <c r="AQ9" s="74"/>
    </row>
    <row r="10" spans="1:43" ht="35.25" customHeight="1" x14ac:dyDescent="0.2">
      <c r="A10" s="81"/>
      <c r="B10" s="141"/>
      <c r="C10" s="141"/>
      <c r="D10" s="141"/>
      <c r="E10" s="141"/>
      <c r="F10" s="141"/>
      <c r="G10" s="141"/>
      <c r="H10" s="83"/>
      <c r="I10" s="141"/>
      <c r="J10" s="141"/>
      <c r="K10" s="141"/>
      <c r="L10" s="141"/>
      <c r="M10" s="141"/>
      <c r="N10" s="141"/>
      <c r="O10" s="141"/>
      <c r="P10" s="141"/>
      <c r="Q10" s="141"/>
      <c r="R10" s="83"/>
      <c r="S10" s="83"/>
      <c r="T10" s="87"/>
      <c r="U10" s="141"/>
      <c r="V10" s="141"/>
      <c r="W10" s="141"/>
      <c r="X10" s="141"/>
      <c r="Y10" s="78"/>
      <c r="Z10" s="83"/>
      <c r="AA10" s="83"/>
      <c r="AB10" s="141"/>
      <c r="AC10" s="141"/>
      <c r="AD10" s="141"/>
      <c r="AE10" s="141"/>
      <c r="AF10" s="141"/>
      <c r="AG10" s="78"/>
      <c r="AH10" s="141"/>
      <c r="AI10" s="141"/>
      <c r="AJ10" s="141"/>
      <c r="AK10" s="141"/>
      <c r="AL10" s="141"/>
      <c r="AM10" s="141"/>
      <c r="AN10" s="141"/>
      <c r="AO10" s="141"/>
      <c r="AP10" s="90"/>
      <c r="AQ10" s="74"/>
    </row>
    <row r="11" spans="1:43" ht="35.25" customHeight="1" thickBot="1" x14ac:dyDescent="0.25">
      <c r="A11" s="82"/>
      <c r="B11" s="142"/>
      <c r="C11" s="142"/>
      <c r="D11" s="142"/>
      <c r="E11" s="142"/>
      <c r="F11" s="142"/>
      <c r="G11" s="142"/>
      <c r="H11" s="56"/>
      <c r="I11" s="142"/>
      <c r="J11" s="142"/>
      <c r="K11" s="142"/>
      <c r="L11" s="142"/>
      <c r="M11" s="142"/>
      <c r="N11" s="142"/>
      <c r="O11" s="142"/>
      <c r="P11" s="142"/>
      <c r="Q11" s="142"/>
      <c r="R11" s="56"/>
      <c r="S11" s="56"/>
      <c r="T11" s="88"/>
      <c r="U11" s="142"/>
      <c r="V11" s="142"/>
      <c r="W11" s="142"/>
      <c r="X11" s="142"/>
      <c r="Y11" s="79"/>
      <c r="Z11" s="56"/>
      <c r="AA11" s="56"/>
      <c r="AB11" s="142"/>
      <c r="AC11" s="142"/>
      <c r="AD11" s="142"/>
      <c r="AE11" s="142"/>
      <c r="AF11" s="142"/>
      <c r="AG11" s="79"/>
      <c r="AH11" s="142"/>
      <c r="AI11" s="142"/>
      <c r="AJ11" s="142"/>
      <c r="AK11" s="142"/>
      <c r="AL11" s="142"/>
      <c r="AM11" s="142"/>
      <c r="AN11" s="142"/>
      <c r="AO11" s="142"/>
      <c r="AP11" s="91"/>
      <c r="AQ11" s="75"/>
    </row>
    <row r="12" spans="1:43" ht="42" customHeight="1" x14ac:dyDescent="0.2">
      <c r="A12" s="80">
        <v>3</v>
      </c>
      <c r="B12" s="140" t="s">
        <v>274</v>
      </c>
      <c r="C12" s="140" t="s">
        <v>275</v>
      </c>
      <c r="D12" s="140" t="s">
        <v>276</v>
      </c>
      <c r="E12" s="140" t="s">
        <v>277</v>
      </c>
      <c r="F12" s="140" t="s">
        <v>278</v>
      </c>
      <c r="G12" s="140" t="s">
        <v>255</v>
      </c>
      <c r="H12" s="84" t="s">
        <v>279</v>
      </c>
      <c r="I12" s="140" t="s">
        <v>256</v>
      </c>
      <c r="J12" s="140" t="s">
        <v>280</v>
      </c>
      <c r="K12" s="140" t="s">
        <v>281</v>
      </c>
      <c r="L12" s="140" t="s">
        <v>259</v>
      </c>
      <c r="M12" s="140" t="s">
        <v>282</v>
      </c>
      <c r="N12" s="140" t="s">
        <v>283</v>
      </c>
      <c r="O12" s="140" t="s">
        <v>284</v>
      </c>
      <c r="P12" s="140" t="s">
        <v>285</v>
      </c>
      <c r="Q12" s="140" t="s">
        <v>286</v>
      </c>
      <c r="R12" s="85" t="s">
        <v>287</v>
      </c>
      <c r="S12" s="85" t="s">
        <v>288</v>
      </c>
      <c r="T12" s="86"/>
      <c r="U12" s="140" t="s">
        <v>289</v>
      </c>
      <c r="V12" s="140" t="s">
        <v>290</v>
      </c>
      <c r="W12" s="140" t="s">
        <v>291</v>
      </c>
      <c r="X12" s="140" t="s">
        <v>292</v>
      </c>
      <c r="Y12" s="92">
        <f>AVERAGE(0,0.5,0.3)</f>
        <v>0.26666666666666666</v>
      </c>
      <c r="Z12" s="85" t="s">
        <v>287</v>
      </c>
      <c r="AA12" s="85" t="s">
        <v>288</v>
      </c>
      <c r="AB12" s="140" t="s">
        <v>267</v>
      </c>
      <c r="AC12" s="140" t="s">
        <v>293</v>
      </c>
      <c r="AD12" s="140" t="s">
        <v>294</v>
      </c>
      <c r="AE12" s="140" t="s">
        <v>295</v>
      </c>
      <c r="AF12" s="140" t="s">
        <v>296</v>
      </c>
      <c r="AG12" s="92">
        <f>AVERAGE(0.1,0,0)</f>
        <v>3.3333333333333333E-2</v>
      </c>
      <c r="AH12" s="140" t="s">
        <v>297</v>
      </c>
      <c r="AI12" s="140" t="s">
        <v>267</v>
      </c>
      <c r="AJ12" s="140" t="s">
        <v>267</v>
      </c>
      <c r="AK12" s="140" t="s">
        <v>267</v>
      </c>
      <c r="AL12" s="140" t="s">
        <v>537</v>
      </c>
      <c r="AM12" s="140" t="s">
        <v>559</v>
      </c>
      <c r="AN12" s="140" t="s">
        <v>267</v>
      </c>
      <c r="AO12" s="140" t="s">
        <v>560</v>
      </c>
      <c r="AP12" s="89">
        <f>AVERAGE(1,1,1)</f>
        <v>1</v>
      </c>
      <c r="AQ12" s="73" t="s">
        <v>594</v>
      </c>
    </row>
    <row r="13" spans="1:43" ht="42" customHeight="1" x14ac:dyDescent="0.2">
      <c r="A13" s="81"/>
      <c r="B13" s="141"/>
      <c r="C13" s="141"/>
      <c r="D13" s="141"/>
      <c r="E13" s="141"/>
      <c r="F13" s="141"/>
      <c r="G13" s="141"/>
      <c r="H13" s="83"/>
      <c r="I13" s="141"/>
      <c r="J13" s="141"/>
      <c r="K13" s="141"/>
      <c r="L13" s="141"/>
      <c r="M13" s="141"/>
      <c r="N13" s="141"/>
      <c r="O13" s="141"/>
      <c r="P13" s="141"/>
      <c r="Q13" s="141"/>
      <c r="R13" s="83"/>
      <c r="S13" s="83"/>
      <c r="T13" s="87"/>
      <c r="U13" s="141"/>
      <c r="V13" s="141"/>
      <c r="W13" s="141"/>
      <c r="X13" s="141"/>
      <c r="Y13" s="78"/>
      <c r="Z13" s="83"/>
      <c r="AA13" s="83"/>
      <c r="AB13" s="141"/>
      <c r="AC13" s="141"/>
      <c r="AD13" s="141"/>
      <c r="AE13" s="141"/>
      <c r="AF13" s="141"/>
      <c r="AG13" s="78"/>
      <c r="AH13" s="141"/>
      <c r="AI13" s="141"/>
      <c r="AJ13" s="141"/>
      <c r="AK13" s="141"/>
      <c r="AL13" s="141"/>
      <c r="AM13" s="141"/>
      <c r="AN13" s="141"/>
      <c r="AO13" s="141"/>
      <c r="AP13" s="90"/>
      <c r="AQ13" s="74"/>
    </row>
    <row r="14" spans="1:43" ht="42" customHeight="1" x14ac:dyDescent="0.2">
      <c r="A14" s="81"/>
      <c r="B14" s="141"/>
      <c r="C14" s="141"/>
      <c r="D14" s="141"/>
      <c r="E14" s="141"/>
      <c r="F14" s="141"/>
      <c r="G14" s="141"/>
      <c r="H14" s="83"/>
      <c r="I14" s="141"/>
      <c r="J14" s="141"/>
      <c r="K14" s="141"/>
      <c r="L14" s="141"/>
      <c r="M14" s="141"/>
      <c r="N14" s="141"/>
      <c r="O14" s="141"/>
      <c r="P14" s="141"/>
      <c r="Q14" s="141"/>
      <c r="R14" s="83"/>
      <c r="S14" s="83"/>
      <c r="T14" s="87"/>
      <c r="U14" s="141"/>
      <c r="V14" s="141"/>
      <c r="W14" s="141"/>
      <c r="X14" s="141"/>
      <c r="Y14" s="78"/>
      <c r="Z14" s="83"/>
      <c r="AA14" s="83"/>
      <c r="AB14" s="141"/>
      <c r="AC14" s="141"/>
      <c r="AD14" s="141"/>
      <c r="AE14" s="141"/>
      <c r="AF14" s="141"/>
      <c r="AG14" s="78"/>
      <c r="AH14" s="141"/>
      <c r="AI14" s="141"/>
      <c r="AJ14" s="141"/>
      <c r="AK14" s="141"/>
      <c r="AL14" s="141"/>
      <c r="AM14" s="141"/>
      <c r="AN14" s="141"/>
      <c r="AO14" s="141"/>
      <c r="AP14" s="90"/>
      <c r="AQ14" s="74"/>
    </row>
    <row r="15" spans="1:43" ht="42" customHeight="1" thickBot="1" x14ac:dyDescent="0.25">
      <c r="A15" s="82"/>
      <c r="B15" s="142"/>
      <c r="C15" s="142"/>
      <c r="D15" s="142"/>
      <c r="E15" s="142"/>
      <c r="F15" s="142"/>
      <c r="G15" s="142"/>
      <c r="H15" s="56"/>
      <c r="I15" s="142"/>
      <c r="J15" s="142"/>
      <c r="K15" s="142"/>
      <c r="L15" s="142"/>
      <c r="M15" s="142"/>
      <c r="N15" s="142"/>
      <c r="O15" s="142"/>
      <c r="P15" s="142"/>
      <c r="Q15" s="142"/>
      <c r="R15" s="56"/>
      <c r="S15" s="56"/>
      <c r="T15" s="88"/>
      <c r="U15" s="142"/>
      <c r="V15" s="142"/>
      <c r="W15" s="142"/>
      <c r="X15" s="142"/>
      <c r="Y15" s="79"/>
      <c r="Z15" s="56"/>
      <c r="AA15" s="56"/>
      <c r="AB15" s="142"/>
      <c r="AC15" s="142"/>
      <c r="AD15" s="142"/>
      <c r="AE15" s="142"/>
      <c r="AF15" s="142"/>
      <c r="AG15" s="79"/>
      <c r="AH15" s="142"/>
      <c r="AI15" s="142"/>
      <c r="AJ15" s="142"/>
      <c r="AK15" s="142"/>
      <c r="AL15" s="142"/>
      <c r="AM15" s="142"/>
      <c r="AN15" s="142"/>
      <c r="AO15" s="142"/>
      <c r="AP15" s="91"/>
      <c r="AQ15" s="75"/>
    </row>
    <row r="16" spans="1:43" ht="42" customHeight="1" x14ac:dyDescent="0.2">
      <c r="A16" s="80">
        <v>4</v>
      </c>
      <c r="B16" s="140" t="s">
        <v>274</v>
      </c>
      <c r="C16" s="140" t="s">
        <v>298</v>
      </c>
      <c r="D16" s="140" t="s">
        <v>252</v>
      </c>
      <c r="E16" s="140" t="s">
        <v>299</v>
      </c>
      <c r="F16" s="140" t="s">
        <v>300</v>
      </c>
      <c r="G16" s="140" t="s">
        <v>301</v>
      </c>
      <c r="H16" s="84">
        <v>44561</v>
      </c>
      <c r="I16" s="140" t="s">
        <v>302</v>
      </c>
      <c r="J16" s="140" t="s">
        <v>303</v>
      </c>
      <c r="K16" s="140" t="s">
        <v>304</v>
      </c>
      <c r="L16" s="140"/>
      <c r="M16" s="140" t="s">
        <v>305</v>
      </c>
      <c r="N16" s="140" t="s">
        <v>283</v>
      </c>
      <c r="O16" s="140" t="s">
        <v>306</v>
      </c>
      <c r="P16" s="140" t="s">
        <v>307</v>
      </c>
      <c r="Q16" s="140" t="s">
        <v>264</v>
      </c>
      <c r="R16" s="85" t="s">
        <v>308</v>
      </c>
      <c r="S16" s="85" t="s">
        <v>309</v>
      </c>
      <c r="T16" s="86" t="s">
        <v>310</v>
      </c>
      <c r="U16" s="140" t="s">
        <v>311</v>
      </c>
      <c r="V16" s="140" t="s">
        <v>312</v>
      </c>
      <c r="W16" s="140" t="s">
        <v>313</v>
      </c>
      <c r="X16" s="140" t="s">
        <v>314</v>
      </c>
      <c r="Y16" s="92">
        <f>AVERAGE(1,1,1,1,0.4,1)</f>
        <v>0.9</v>
      </c>
      <c r="Z16" s="140" t="s">
        <v>308</v>
      </c>
      <c r="AA16" s="140" t="s">
        <v>309</v>
      </c>
      <c r="AB16" s="140" t="s">
        <v>315</v>
      </c>
      <c r="AC16" s="140" t="s">
        <v>316</v>
      </c>
      <c r="AD16" s="140" t="s">
        <v>317</v>
      </c>
      <c r="AE16" s="140" t="s">
        <v>318</v>
      </c>
      <c r="AF16" s="140" t="s">
        <v>319</v>
      </c>
      <c r="AG16" s="92">
        <f>AVERAGE(1,1,1,1,0.45,1)</f>
        <v>0.90833333333333333</v>
      </c>
      <c r="AH16" s="140" t="s">
        <v>267</v>
      </c>
      <c r="AI16" s="140" t="s">
        <v>267</v>
      </c>
      <c r="AJ16" s="140" t="s">
        <v>267</v>
      </c>
      <c r="AK16" s="140" t="s">
        <v>529</v>
      </c>
      <c r="AL16" s="140" t="s">
        <v>576</v>
      </c>
      <c r="AM16" s="140" t="s">
        <v>577</v>
      </c>
      <c r="AN16" s="140" t="s">
        <v>542</v>
      </c>
      <c r="AO16" s="140" t="s">
        <v>543</v>
      </c>
      <c r="AP16" s="89">
        <f>AVERAGE(1,1,1,1,1)</f>
        <v>1</v>
      </c>
      <c r="AQ16" s="73" t="s">
        <v>594</v>
      </c>
    </row>
    <row r="17" spans="1:43" ht="42" customHeight="1" x14ac:dyDescent="0.2">
      <c r="A17" s="81"/>
      <c r="B17" s="141"/>
      <c r="C17" s="141"/>
      <c r="D17" s="141"/>
      <c r="E17" s="141"/>
      <c r="F17" s="141"/>
      <c r="G17" s="141"/>
      <c r="H17" s="83"/>
      <c r="I17" s="141"/>
      <c r="J17" s="141"/>
      <c r="K17" s="141"/>
      <c r="L17" s="141"/>
      <c r="M17" s="141"/>
      <c r="N17" s="141"/>
      <c r="O17" s="141"/>
      <c r="P17" s="141"/>
      <c r="Q17" s="141"/>
      <c r="R17" s="83"/>
      <c r="S17" s="83"/>
      <c r="T17" s="87"/>
      <c r="U17" s="141"/>
      <c r="V17" s="141"/>
      <c r="W17" s="141"/>
      <c r="X17" s="141"/>
      <c r="Y17" s="78"/>
      <c r="Z17" s="141"/>
      <c r="AA17" s="141"/>
      <c r="AB17" s="141"/>
      <c r="AC17" s="141"/>
      <c r="AD17" s="141"/>
      <c r="AE17" s="141"/>
      <c r="AF17" s="141"/>
      <c r="AG17" s="78"/>
      <c r="AH17" s="141"/>
      <c r="AI17" s="141"/>
      <c r="AJ17" s="141"/>
      <c r="AK17" s="141"/>
      <c r="AL17" s="141"/>
      <c r="AM17" s="141"/>
      <c r="AN17" s="141"/>
      <c r="AO17" s="141"/>
      <c r="AP17" s="90"/>
      <c r="AQ17" s="74"/>
    </row>
    <row r="18" spans="1:43" ht="42" customHeight="1" x14ac:dyDescent="0.2">
      <c r="A18" s="81"/>
      <c r="B18" s="141"/>
      <c r="C18" s="141"/>
      <c r="D18" s="141"/>
      <c r="E18" s="141"/>
      <c r="F18" s="141"/>
      <c r="G18" s="141"/>
      <c r="H18" s="83"/>
      <c r="I18" s="141"/>
      <c r="J18" s="141"/>
      <c r="K18" s="141"/>
      <c r="L18" s="141"/>
      <c r="M18" s="141"/>
      <c r="N18" s="141"/>
      <c r="O18" s="141"/>
      <c r="P18" s="141"/>
      <c r="Q18" s="141"/>
      <c r="R18" s="83"/>
      <c r="S18" s="83"/>
      <c r="T18" s="87"/>
      <c r="U18" s="141"/>
      <c r="V18" s="141"/>
      <c r="W18" s="141"/>
      <c r="X18" s="141"/>
      <c r="Y18" s="78"/>
      <c r="Z18" s="141"/>
      <c r="AA18" s="141"/>
      <c r="AB18" s="141"/>
      <c r="AC18" s="141"/>
      <c r="AD18" s="141"/>
      <c r="AE18" s="141"/>
      <c r="AF18" s="141"/>
      <c r="AG18" s="78"/>
      <c r="AH18" s="141"/>
      <c r="AI18" s="141"/>
      <c r="AJ18" s="141"/>
      <c r="AK18" s="141"/>
      <c r="AL18" s="141"/>
      <c r="AM18" s="141"/>
      <c r="AN18" s="141"/>
      <c r="AO18" s="141"/>
      <c r="AP18" s="90"/>
      <c r="AQ18" s="74"/>
    </row>
    <row r="19" spans="1:43" ht="42" customHeight="1" thickBot="1" x14ac:dyDescent="0.25">
      <c r="A19" s="82"/>
      <c r="B19" s="142"/>
      <c r="C19" s="142"/>
      <c r="D19" s="142"/>
      <c r="E19" s="142"/>
      <c r="F19" s="142"/>
      <c r="G19" s="142"/>
      <c r="H19" s="56"/>
      <c r="I19" s="142"/>
      <c r="J19" s="142"/>
      <c r="K19" s="142"/>
      <c r="L19" s="142"/>
      <c r="M19" s="142"/>
      <c r="N19" s="142"/>
      <c r="O19" s="142"/>
      <c r="P19" s="142"/>
      <c r="Q19" s="142"/>
      <c r="R19" s="56"/>
      <c r="S19" s="56"/>
      <c r="T19" s="88"/>
      <c r="U19" s="142"/>
      <c r="V19" s="142"/>
      <c r="W19" s="142"/>
      <c r="X19" s="142"/>
      <c r="Y19" s="79"/>
      <c r="Z19" s="142"/>
      <c r="AA19" s="142"/>
      <c r="AB19" s="142"/>
      <c r="AC19" s="142"/>
      <c r="AD19" s="142"/>
      <c r="AE19" s="142"/>
      <c r="AF19" s="142"/>
      <c r="AG19" s="79"/>
      <c r="AH19" s="142"/>
      <c r="AI19" s="142"/>
      <c r="AJ19" s="142"/>
      <c r="AK19" s="142"/>
      <c r="AL19" s="142"/>
      <c r="AM19" s="142"/>
      <c r="AN19" s="142"/>
      <c r="AO19" s="142"/>
      <c r="AP19" s="91"/>
      <c r="AQ19" s="75"/>
    </row>
    <row r="20" spans="1:43" ht="35.25" customHeight="1" x14ac:dyDescent="0.2">
      <c r="A20" s="80">
        <v>5</v>
      </c>
      <c r="B20" s="140" t="s">
        <v>250</v>
      </c>
      <c r="C20" s="140" t="s">
        <v>320</v>
      </c>
      <c r="D20" s="140" t="s">
        <v>321</v>
      </c>
      <c r="E20" s="140" t="s">
        <v>253</v>
      </c>
      <c r="F20" s="140" t="s">
        <v>322</v>
      </c>
      <c r="G20" s="140" t="s">
        <v>255</v>
      </c>
      <c r="H20" s="84">
        <v>44560</v>
      </c>
      <c r="I20" s="140" t="s">
        <v>323</v>
      </c>
      <c r="J20" s="140" t="s">
        <v>324</v>
      </c>
      <c r="K20" s="140" t="s">
        <v>258</v>
      </c>
      <c r="L20" s="140">
        <v>100</v>
      </c>
      <c r="M20" s="140" t="s">
        <v>325</v>
      </c>
      <c r="N20" s="140" t="s">
        <v>261</v>
      </c>
      <c r="O20" s="140" t="s">
        <v>326</v>
      </c>
      <c r="P20" s="140" t="s">
        <v>263</v>
      </c>
      <c r="Q20" s="140" t="s">
        <v>327</v>
      </c>
      <c r="R20" s="85">
        <v>0</v>
      </c>
      <c r="S20" s="85"/>
      <c r="T20" s="86"/>
      <c r="U20" s="140"/>
      <c r="V20" s="140" t="s">
        <v>267</v>
      </c>
      <c r="W20" s="140" t="s">
        <v>267</v>
      </c>
      <c r="X20" s="140" t="s">
        <v>267</v>
      </c>
      <c r="Y20" s="92"/>
      <c r="Z20" s="85">
        <v>0</v>
      </c>
      <c r="AA20" s="86" t="s">
        <v>328</v>
      </c>
      <c r="AB20" s="140" t="s">
        <v>267</v>
      </c>
      <c r="AC20" s="140" t="s">
        <v>267</v>
      </c>
      <c r="AD20" s="140" t="s">
        <v>267</v>
      </c>
      <c r="AE20" s="140" t="s">
        <v>267</v>
      </c>
      <c r="AF20" s="140" t="s">
        <v>329</v>
      </c>
      <c r="AG20" s="92">
        <f>AVERAGE(0.3)</f>
        <v>0.3</v>
      </c>
      <c r="AH20" s="140" t="s">
        <v>330</v>
      </c>
      <c r="AI20" s="140" t="s">
        <v>267</v>
      </c>
      <c r="AJ20" s="140" t="s">
        <v>267</v>
      </c>
      <c r="AK20" s="140" t="s">
        <v>531</v>
      </c>
      <c r="AL20" s="140" t="s">
        <v>539</v>
      </c>
      <c r="AM20" s="140" t="s">
        <v>540</v>
      </c>
      <c r="AN20" s="140" t="s">
        <v>533</v>
      </c>
      <c r="AO20" s="140" t="s">
        <v>534</v>
      </c>
      <c r="AP20" s="89">
        <f>AVERAGE(1,1,1)</f>
        <v>1</v>
      </c>
      <c r="AQ20" s="73" t="s">
        <v>594</v>
      </c>
    </row>
    <row r="21" spans="1:43" ht="35.25" customHeight="1" x14ac:dyDescent="0.2">
      <c r="A21" s="81"/>
      <c r="B21" s="141"/>
      <c r="C21" s="141"/>
      <c r="D21" s="141"/>
      <c r="E21" s="141"/>
      <c r="F21" s="141"/>
      <c r="G21" s="141"/>
      <c r="H21" s="83"/>
      <c r="I21" s="141"/>
      <c r="J21" s="141"/>
      <c r="K21" s="141"/>
      <c r="L21" s="141"/>
      <c r="M21" s="141"/>
      <c r="N21" s="141"/>
      <c r="O21" s="141"/>
      <c r="P21" s="141"/>
      <c r="Q21" s="141"/>
      <c r="R21" s="83"/>
      <c r="S21" s="83"/>
      <c r="T21" s="87"/>
      <c r="U21" s="141"/>
      <c r="V21" s="141"/>
      <c r="W21" s="141"/>
      <c r="X21" s="141"/>
      <c r="Y21" s="78"/>
      <c r="Z21" s="83"/>
      <c r="AA21" s="132"/>
      <c r="AB21" s="141"/>
      <c r="AC21" s="141"/>
      <c r="AD21" s="141"/>
      <c r="AE21" s="141"/>
      <c r="AF21" s="141"/>
      <c r="AG21" s="78"/>
      <c r="AH21" s="141"/>
      <c r="AI21" s="141"/>
      <c r="AJ21" s="141"/>
      <c r="AK21" s="141"/>
      <c r="AL21" s="141"/>
      <c r="AM21" s="141"/>
      <c r="AN21" s="141"/>
      <c r="AO21" s="141"/>
      <c r="AP21" s="90"/>
      <c r="AQ21" s="74"/>
    </row>
    <row r="22" spans="1:43" ht="35.25" customHeight="1" x14ac:dyDescent="0.2">
      <c r="A22" s="81"/>
      <c r="B22" s="141"/>
      <c r="C22" s="141"/>
      <c r="D22" s="141"/>
      <c r="E22" s="141"/>
      <c r="F22" s="141"/>
      <c r="G22" s="141"/>
      <c r="H22" s="83"/>
      <c r="I22" s="141"/>
      <c r="J22" s="141"/>
      <c r="K22" s="141"/>
      <c r="L22" s="141"/>
      <c r="M22" s="141"/>
      <c r="N22" s="141"/>
      <c r="O22" s="141"/>
      <c r="P22" s="141"/>
      <c r="Q22" s="141"/>
      <c r="R22" s="83"/>
      <c r="S22" s="83"/>
      <c r="T22" s="87"/>
      <c r="U22" s="141"/>
      <c r="V22" s="141"/>
      <c r="W22" s="141"/>
      <c r="X22" s="141"/>
      <c r="Y22" s="78"/>
      <c r="Z22" s="83"/>
      <c r="AA22" s="132"/>
      <c r="AB22" s="141"/>
      <c r="AC22" s="141"/>
      <c r="AD22" s="141"/>
      <c r="AE22" s="141"/>
      <c r="AF22" s="141"/>
      <c r="AG22" s="78"/>
      <c r="AH22" s="141"/>
      <c r="AI22" s="141"/>
      <c r="AJ22" s="141"/>
      <c r="AK22" s="141"/>
      <c r="AL22" s="141"/>
      <c r="AM22" s="141"/>
      <c r="AN22" s="141"/>
      <c r="AO22" s="141"/>
      <c r="AP22" s="90"/>
      <c r="AQ22" s="74"/>
    </row>
    <row r="23" spans="1:43" ht="35.25" customHeight="1" thickBot="1" x14ac:dyDescent="0.25">
      <c r="A23" s="82"/>
      <c r="B23" s="142"/>
      <c r="C23" s="142"/>
      <c r="D23" s="142"/>
      <c r="E23" s="142"/>
      <c r="F23" s="142"/>
      <c r="G23" s="142"/>
      <c r="H23" s="56"/>
      <c r="I23" s="142"/>
      <c r="J23" s="142"/>
      <c r="K23" s="142"/>
      <c r="L23" s="142"/>
      <c r="M23" s="142"/>
      <c r="N23" s="142"/>
      <c r="O23" s="142"/>
      <c r="P23" s="142"/>
      <c r="Q23" s="142"/>
      <c r="R23" s="56"/>
      <c r="S23" s="56"/>
      <c r="T23" s="88"/>
      <c r="U23" s="142"/>
      <c r="V23" s="142"/>
      <c r="W23" s="142"/>
      <c r="X23" s="142"/>
      <c r="Y23" s="79"/>
      <c r="Z23" s="56"/>
      <c r="AA23" s="143"/>
      <c r="AB23" s="142"/>
      <c r="AC23" s="142"/>
      <c r="AD23" s="142"/>
      <c r="AE23" s="142"/>
      <c r="AF23" s="142"/>
      <c r="AG23" s="79"/>
      <c r="AH23" s="142"/>
      <c r="AI23" s="142"/>
      <c r="AJ23" s="142"/>
      <c r="AK23" s="142"/>
      <c r="AL23" s="142"/>
      <c r="AM23" s="142" t="s">
        <v>527</v>
      </c>
      <c r="AN23" s="142"/>
      <c r="AO23" s="142"/>
      <c r="AP23" s="91"/>
      <c r="AQ23" s="75"/>
    </row>
    <row r="24" spans="1:43" ht="35.25" customHeight="1" x14ac:dyDescent="0.2">
      <c r="A24" s="80">
        <v>6</v>
      </c>
      <c r="B24" s="140" t="s">
        <v>331</v>
      </c>
      <c r="C24" s="140" t="s">
        <v>332</v>
      </c>
      <c r="D24" s="140" t="s">
        <v>321</v>
      </c>
      <c r="E24" s="140" t="s">
        <v>253</v>
      </c>
      <c r="F24" s="140" t="s">
        <v>333</v>
      </c>
      <c r="G24" s="140" t="s">
        <v>255</v>
      </c>
      <c r="H24" s="84">
        <v>44560</v>
      </c>
      <c r="I24" s="140" t="s">
        <v>334</v>
      </c>
      <c r="J24" s="140" t="s">
        <v>257</v>
      </c>
      <c r="K24" s="140" t="s">
        <v>335</v>
      </c>
      <c r="L24" s="140">
        <v>100</v>
      </c>
      <c r="M24" s="140" t="s">
        <v>336</v>
      </c>
      <c r="N24" s="140" t="s">
        <v>261</v>
      </c>
      <c r="O24" s="140" t="s">
        <v>337</v>
      </c>
      <c r="P24" s="140" t="s">
        <v>263</v>
      </c>
      <c r="Q24" s="140" t="s">
        <v>338</v>
      </c>
      <c r="R24" s="85" t="s">
        <v>339</v>
      </c>
      <c r="S24" s="85"/>
      <c r="T24" s="86"/>
      <c r="U24" s="140"/>
      <c r="V24" s="140" t="s">
        <v>267</v>
      </c>
      <c r="W24" s="140" t="s">
        <v>267</v>
      </c>
      <c r="X24" s="140" t="s">
        <v>267</v>
      </c>
      <c r="Y24" s="92"/>
      <c r="Z24" s="85" t="s">
        <v>339</v>
      </c>
      <c r="AA24" s="42" t="s">
        <v>267</v>
      </c>
      <c r="AB24" s="140" t="s">
        <v>267</v>
      </c>
      <c r="AC24" s="140" t="s">
        <v>267</v>
      </c>
      <c r="AD24" s="140" t="s">
        <v>267</v>
      </c>
      <c r="AE24" s="140" t="s">
        <v>267</v>
      </c>
      <c r="AF24" s="140" t="s">
        <v>340</v>
      </c>
      <c r="AG24" s="92">
        <f>AVERAGE(0.5)</f>
        <v>0.5</v>
      </c>
      <c r="AH24" s="140" t="s">
        <v>267</v>
      </c>
      <c r="AI24" s="140" t="s">
        <v>267</v>
      </c>
      <c r="AJ24" s="140" t="s">
        <v>267</v>
      </c>
      <c r="AK24" s="140" t="s">
        <v>267</v>
      </c>
      <c r="AL24" s="140" t="s">
        <v>267</v>
      </c>
      <c r="AM24" s="140" t="s">
        <v>528</v>
      </c>
      <c r="AN24" s="140" t="s">
        <v>267</v>
      </c>
      <c r="AO24" s="140" t="s">
        <v>591</v>
      </c>
      <c r="AP24" s="89">
        <f>AVERAGE(1)</f>
        <v>1</v>
      </c>
      <c r="AQ24" s="73" t="s">
        <v>594</v>
      </c>
    </row>
    <row r="25" spans="1:43" ht="35.25" customHeight="1" x14ac:dyDescent="0.2">
      <c r="A25" s="81"/>
      <c r="B25" s="141"/>
      <c r="C25" s="141"/>
      <c r="D25" s="141"/>
      <c r="E25" s="141"/>
      <c r="F25" s="141"/>
      <c r="G25" s="141"/>
      <c r="H25" s="83"/>
      <c r="I25" s="141"/>
      <c r="J25" s="141"/>
      <c r="K25" s="141"/>
      <c r="L25" s="141"/>
      <c r="M25" s="141"/>
      <c r="N25" s="141"/>
      <c r="O25" s="141"/>
      <c r="P25" s="141"/>
      <c r="Q25" s="141"/>
      <c r="R25" s="83"/>
      <c r="S25" s="83"/>
      <c r="T25" s="87"/>
      <c r="U25" s="141"/>
      <c r="V25" s="141"/>
      <c r="W25" s="141"/>
      <c r="X25" s="141"/>
      <c r="Y25" s="78"/>
      <c r="Z25" s="83"/>
      <c r="AA25" s="43"/>
      <c r="AB25" s="141"/>
      <c r="AC25" s="141"/>
      <c r="AD25" s="141"/>
      <c r="AE25" s="141"/>
      <c r="AF25" s="141"/>
      <c r="AG25" s="78"/>
      <c r="AH25" s="141"/>
      <c r="AI25" s="141"/>
      <c r="AJ25" s="141"/>
      <c r="AK25" s="141"/>
      <c r="AL25" s="141"/>
      <c r="AM25" s="141"/>
      <c r="AN25" s="141"/>
      <c r="AO25" s="141"/>
      <c r="AP25" s="90"/>
      <c r="AQ25" s="74"/>
    </row>
    <row r="26" spans="1:43" ht="35.25" customHeight="1" x14ac:dyDescent="0.2">
      <c r="A26" s="81"/>
      <c r="B26" s="141"/>
      <c r="C26" s="141"/>
      <c r="D26" s="141"/>
      <c r="E26" s="141"/>
      <c r="F26" s="141"/>
      <c r="G26" s="141"/>
      <c r="H26" s="83"/>
      <c r="I26" s="141"/>
      <c r="J26" s="141"/>
      <c r="K26" s="141"/>
      <c r="L26" s="141"/>
      <c r="M26" s="141"/>
      <c r="N26" s="141"/>
      <c r="O26" s="141"/>
      <c r="P26" s="141"/>
      <c r="Q26" s="141"/>
      <c r="R26" s="83"/>
      <c r="S26" s="83"/>
      <c r="T26" s="87"/>
      <c r="U26" s="141"/>
      <c r="V26" s="141"/>
      <c r="W26" s="141"/>
      <c r="X26" s="141"/>
      <c r="Y26" s="78"/>
      <c r="Z26" s="83"/>
      <c r="AA26" s="43"/>
      <c r="AB26" s="141"/>
      <c r="AC26" s="141"/>
      <c r="AD26" s="141"/>
      <c r="AE26" s="141"/>
      <c r="AF26" s="141"/>
      <c r="AG26" s="78"/>
      <c r="AH26" s="141"/>
      <c r="AI26" s="141"/>
      <c r="AJ26" s="141"/>
      <c r="AK26" s="141"/>
      <c r="AL26" s="141"/>
      <c r="AM26" s="141"/>
      <c r="AN26" s="141"/>
      <c r="AO26" s="141"/>
      <c r="AP26" s="90"/>
      <c r="AQ26" s="74"/>
    </row>
    <row r="27" spans="1:43" ht="35.25" customHeight="1" thickBot="1" x14ac:dyDescent="0.25">
      <c r="A27" s="82"/>
      <c r="B27" s="142"/>
      <c r="C27" s="142"/>
      <c r="D27" s="142"/>
      <c r="E27" s="142"/>
      <c r="F27" s="142"/>
      <c r="G27" s="142"/>
      <c r="H27" s="56"/>
      <c r="I27" s="142"/>
      <c r="J27" s="142"/>
      <c r="K27" s="142"/>
      <c r="L27" s="142"/>
      <c r="M27" s="142"/>
      <c r="N27" s="142"/>
      <c r="O27" s="142"/>
      <c r="P27" s="142"/>
      <c r="Q27" s="142"/>
      <c r="R27" s="56"/>
      <c r="S27" s="56"/>
      <c r="T27" s="88"/>
      <c r="U27" s="142"/>
      <c r="V27" s="142"/>
      <c r="W27" s="142"/>
      <c r="X27" s="142"/>
      <c r="Y27" s="79"/>
      <c r="Z27" s="56"/>
      <c r="AA27" s="44"/>
      <c r="AB27" s="142"/>
      <c r="AC27" s="142"/>
      <c r="AD27" s="142"/>
      <c r="AE27" s="142"/>
      <c r="AF27" s="142"/>
      <c r="AG27" s="79"/>
      <c r="AH27" s="142"/>
      <c r="AI27" s="142"/>
      <c r="AJ27" s="142"/>
      <c r="AK27" s="142"/>
      <c r="AL27" s="142"/>
      <c r="AM27" s="142"/>
      <c r="AN27" s="142"/>
      <c r="AO27" s="142"/>
      <c r="AP27" s="91"/>
      <c r="AQ27" s="75"/>
    </row>
    <row r="28" spans="1:43" ht="35.25" customHeight="1" x14ac:dyDescent="0.2">
      <c r="A28" s="80">
        <v>7</v>
      </c>
      <c r="B28" s="140" t="s">
        <v>331</v>
      </c>
      <c r="C28" s="140" t="s">
        <v>341</v>
      </c>
      <c r="D28" s="140" t="s">
        <v>321</v>
      </c>
      <c r="E28" s="140" t="s">
        <v>253</v>
      </c>
      <c r="F28" s="140" t="s">
        <v>333</v>
      </c>
      <c r="G28" s="140" t="s">
        <v>255</v>
      </c>
      <c r="H28" s="84">
        <v>44500</v>
      </c>
      <c r="I28" s="140" t="s">
        <v>334</v>
      </c>
      <c r="J28" s="140" t="s">
        <v>342</v>
      </c>
      <c r="K28" s="140" t="s">
        <v>343</v>
      </c>
      <c r="L28" s="140">
        <v>200</v>
      </c>
      <c r="M28" s="140" t="s">
        <v>344</v>
      </c>
      <c r="N28" s="140" t="s">
        <v>345</v>
      </c>
      <c r="O28" s="140" t="s">
        <v>346</v>
      </c>
      <c r="P28" s="140" t="s">
        <v>263</v>
      </c>
      <c r="Q28" s="140" t="s">
        <v>338</v>
      </c>
      <c r="R28" s="85" t="s">
        <v>339</v>
      </c>
      <c r="S28" s="85"/>
      <c r="T28" s="86"/>
      <c r="U28" s="140"/>
      <c r="V28" s="140" t="s">
        <v>267</v>
      </c>
      <c r="W28" s="140" t="s">
        <v>267</v>
      </c>
      <c r="X28" s="140" t="s">
        <v>267</v>
      </c>
      <c r="Y28" s="92"/>
      <c r="Z28" s="85" t="s">
        <v>339</v>
      </c>
      <c r="AA28" s="42" t="s">
        <v>267</v>
      </c>
      <c r="AB28" s="140" t="s">
        <v>267</v>
      </c>
      <c r="AC28" s="140" t="s">
        <v>267</v>
      </c>
      <c r="AD28" s="140" t="s">
        <v>267</v>
      </c>
      <c r="AE28" s="140" t="s">
        <v>267</v>
      </c>
      <c r="AF28" s="140" t="s">
        <v>347</v>
      </c>
      <c r="AG28" s="92">
        <f>AVERAGE(0)</f>
        <v>0</v>
      </c>
      <c r="AH28" s="140" t="s">
        <v>267</v>
      </c>
      <c r="AI28" s="140" t="s">
        <v>267</v>
      </c>
      <c r="AJ28" s="140" t="s">
        <v>267</v>
      </c>
      <c r="AK28" s="140" t="s">
        <v>267</v>
      </c>
      <c r="AL28" s="140" t="s">
        <v>267</v>
      </c>
      <c r="AM28" s="140" t="s">
        <v>538</v>
      </c>
      <c r="AN28" s="140" t="s">
        <v>267</v>
      </c>
      <c r="AO28" s="140" t="s">
        <v>591</v>
      </c>
      <c r="AP28" s="89">
        <f t="shared" ref="AP28" si="0">AVERAGE(1)</f>
        <v>1</v>
      </c>
      <c r="AQ28" s="73" t="s">
        <v>594</v>
      </c>
    </row>
    <row r="29" spans="1:43" ht="35.25" customHeight="1" x14ac:dyDescent="0.2">
      <c r="A29" s="81"/>
      <c r="B29" s="141"/>
      <c r="C29" s="141"/>
      <c r="D29" s="141"/>
      <c r="E29" s="141"/>
      <c r="F29" s="141"/>
      <c r="G29" s="141"/>
      <c r="H29" s="83"/>
      <c r="I29" s="141"/>
      <c r="J29" s="141"/>
      <c r="K29" s="141"/>
      <c r="L29" s="141"/>
      <c r="M29" s="141"/>
      <c r="N29" s="141"/>
      <c r="O29" s="141"/>
      <c r="P29" s="141"/>
      <c r="Q29" s="141"/>
      <c r="R29" s="83"/>
      <c r="S29" s="83"/>
      <c r="T29" s="87"/>
      <c r="U29" s="141"/>
      <c r="V29" s="141"/>
      <c r="W29" s="141"/>
      <c r="X29" s="141"/>
      <c r="Y29" s="78"/>
      <c r="Z29" s="83"/>
      <c r="AA29" s="43"/>
      <c r="AB29" s="141"/>
      <c r="AC29" s="141"/>
      <c r="AD29" s="141"/>
      <c r="AE29" s="141"/>
      <c r="AF29" s="141"/>
      <c r="AG29" s="78"/>
      <c r="AH29" s="141"/>
      <c r="AI29" s="141"/>
      <c r="AJ29" s="141"/>
      <c r="AK29" s="141"/>
      <c r="AL29" s="141"/>
      <c r="AM29" s="141"/>
      <c r="AN29" s="141"/>
      <c r="AO29" s="141"/>
      <c r="AP29" s="90"/>
      <c r="AQ29" s="74"/>
    </row>
    <row r="30" spans="1:43" ht="35.25" customHeight="1" x14ac:dyDescent="0.2">
      <c r="A30" s="81"/>
      <c r="B30" s="141"/>
      <c r="C30" s="141"/>
      <c r="D30" s="141"/>
      <c r="E30" s="141"/>
      <c r="F30" s="141"/>
      <c r="G30" s="141"/>
      <c r="H30" s="83"/>
      <c r="I30" s="141"/>
      <c r="J30" s="141"/>
      <c r="K30" s="141"/>
      <c r="L30" s="141"/>
      <c r="M30" s="141"/>
      <c r="N30" s="141"/>
      <c r="O30" s="141"/>
      <c r="P30" s="141"/>
      <c r="Q30" s="141"/>
      <c r="R30" s="83"/>
      <c r="S30" s="83"/>
      <c r="T30" s="87"/>
      <c r="U30" s="141"/>
      <c r="V30" s="141"/>
      <c r="W30" s="141"/>
      <c r="X30" s="141"/>
      <c r="Y30" s="78"/>
      <c r="Z30" s="83"/>
      <c r="AA30" s="43"/>
      <c r="AB30" s="141"/>
      <c r="AC30" s="141"/>
      <c r="AD30" s="141"/>
      <c r="AE30" s="141"/>
      <c r="AF30" s="141"/>
      <c r="AG30" s="78"/>
      <c r="AH30" s="141"/>
      <c r="AI30" s="141"/>
      <c r="AJ30" s="141"/>
      <c r="AK30" s="141"/>
      <c r="AL30" s="141"/>
      <c r="AM30" s="141"/>
      <c r="AN30" s="141"/>
      <c r="AO30" s="141"/>
      <c r="AP30" s="90"/>
      <c r="AQ30" s="74"/>
    </row>
    <row r="31" spans="1:43" ht="35.25" customHeight="1" thickBot="1" x14ac:dyDescent="0.25">
      <c r="A31" s="82"/>
      <c r="B31" s="142"/>
      <c r="C31" s="142"/>
      <c r="D31" s="142"/>
      <c r="E31" s="142"/>
      <c r="F31" s="142"/>
      <c r="G31" s="142"/>
      <c r="H31" s="56"/>
      <c r="I31" s="142"/>
      <c r="J31" s="142"/>
      <c r="K31" s="142"/>
      <c r="L31" s="142"/>
      <c r="M31" s="142"/>
      <c r="N31" s="142"/>
      <c r="O31" s="142"/>
      <c r="P31" s="142"/>
      <c r="Q31" s="142"/>
      <c r="R31" s="56"/>
      <c r="S31" s="56"/>
      <c r="T31" s="88"/>
      <c r="U31" s="142"/>
      <c r="V31" s="142"/>
      <c r="W31" s="142"/>
      <c r="X31" s="142"/>
      <c r="Y31" s="79"/>
      <c r="Z31" s="56"/>
      <c r="AA31" s="44"/>
      <c r="AB31" s="142"/>
      <c r="AC31" s="142"/>
      <c r="AD31" s="142"/>
      <c r="AE31" s="142"/>
      <c r="AF31" s="142"/>
      <c r="AG31" s="79"/>
      <c r="AH31" s="142"/>
      <c r="AI31" s="142"/>
      <c r="AJ31" s="142"/>
      <c r="AK31" s="142"/>
      <c r="AL31" s="142"/>
      <c r="AM31" s="142"/>
      <c r="AN31" s="142"/>
      <c r="AO31" s="142"/>
      <c r="AP31" s="91"/>
      <c r="AQ31" s="75"/>
    </row>
    <row r="32" spans="1:43" ht="36.75" customHeight="1" x14ac:dyDescent="0.2">
      <c r="A32" s="80">
        <v>8</v>
      </c>
      <c r="B32" s="140" t="s">
        <v>348</v>
      </c>
      <c r="C32" s="140" t="s">
        <v>349</v>
      </c>
      <c r="D32" s="140" t="s">
        <v>276</v>
      </c>
      <c r="E32" s="140" t="s">
        <v>350</v>
      </c>
      <c r="F32" s="140" t="s">
        <v>351</v>
      </c>
      <c r="G32" s="140" t="s">
        <v>352</v>
      </c>
      <c r="H32" s="84">
        <v>44561</v>
      </c>
      <c r="I32" s="140" t="s">
        <v>353</v>
      </c>
      <c r="J32" s="140" t="s">
        <v>354</v>
      </c>
      <c r="K32" s="140" t="s">
        <v>355</v>
      </c>
      <c r="L32" s="140" t="s">
        <v>356</v>
      </c>
      <c r="M32" s="140" t="s">
        <v>357</v>
      </c>
      <c r="N32" s="140" t="s">
        <v>283</v>
      </c>
      <c r="O32" s="140" t="s">
        <v>358</v>
      </c>
      <c r="P32" s="140" t="s">
        <v>359</v>
      </c>
      <c r="Q32" s="140" t="s">
        <v>360</v>
      </c>
      <c r="R32" s="85" t="s">
        <v>339</v>
      </c>
      <c r="S32" s="85"/>
      <c r="T32" s="86"/>
      <c r="U32" s="140" t="s">
        <v>361</v>
      </c>
      <c r="V32" s="140" t="s">
        <v>362</v>
      </c>
      <c r="W32" s="140" t="s">
        <v>363</v>
      </c>
      <c r="X32" s="140" t="s">
        <v>364</v>
      </c>
      <c r="Y32" s="92">
        <v>0.54</v>
      </c>
      <c r="Z32" s="85" t="s">
        <v>339</v>
      </c>
      <c r="AA32" s="42" t="s">
        <v>267</v>
      </c>
      <c r="AB32" s="140" t="s">
        <v>365</v>
      </c>
      <c r="AC32" s="140" t="s">
        <v>366</v>
      </c>
      <c r="AD32" s="140" t="s">
        <v>367</v>
      </c>
      <c r="AE32" s="140" t="s">
        <v>368</v>
      </c>
      <c r="AF32" s="140" t="s">
        <v>369</v>
      </c>
      <c r="AG32" s="92">
        <f>AVERAGE(0.6,1,1,1,1)</f>
        <v>0.91999999999999993</v>
      </c>
      <c r="AH32" s="140" t="s">
        <v>267</v>
      </c>
      <c r="AI32" s="140" t="s">
        <v>267</v>
      </c>
      <c r="AJ32" s="140" t="s">
        <v>267</v>
      </c>
      <c r="AK32" s="140" t="s">
        <v>267</v>
      </c>
      <c r="AL32" s="140" t="s">
        <v>578</v>
      </c>
      <c r="AM32" s="140" t="s">
        <v>579</v>
      </c>
      <c r="AN32" s="140" t="s">
        <v>544</v>
      </c>
      <c r="AO32" s="140" t="s">
        <v>545</v>
      </c>
      <c r="AP32" s="92">
        <f>AVERAGE(0.3,1,1,1)</f>
        <v>0.82499999999999996</v>
      </c>
      <c r="AQ32" s="73" t="s">
        <v>594</v>
      </c>
    </row>
    <row r="33" spans="1:43" ht="36.75" customHeight="1" x14ac:dyDescent="0.2">
      <c r="A33" s="81"/>
      <c r="B33" s="141"/>
      <c r="C33" s="141"/>
      <c r="D33" s="141"/>
      <c r="E33" s="141"/>
      <c r="F33" s="141"/>
      <c r="G33" s="141"/>
      <c r="H33" s="83"/>
      <c r="I33" s="141"/>
      <c r="J33" s="141"/>
      <c r="K33" s="141"/>
      <c r="L33" s="141"/>
      <c r="M33" s="141"/>
      <c r="N33" s="141"/>
      <c r="O33" s="141"/>
      <c r="P33" s="141"/>
      <c r="Q33" s="141"/>
      <c r="R33" s="83"/>
      <c r="S33" s="83"/>
      <c r="T33" s="87"/>
      <c r="U33" s="141"/>
      <c r="V33" s="141"/>
      <c r="W33" s="141"/>
      <c r="X33" s="141"/>
      <c r="Y33" s="78"/>
      <c r="Z33" s="83"/>
      <c r="AA33" s="43"/>
      <c r="AB33" s="141"/>
      <c r="AC33" s="141"/>
      <c r="AD33" s="141"/>
      <c r="AE33" s="141"/>
      <c r="AF33" s="141"/>
      <c r="AG33" s="78"/>
      <c r="AH33" s="141"/>
      <c r="AI33" s="141"/>
      <c r="AJ33" s="141"/>
      <c r="AK33" s="141"/>
      <c r="AL33" s="141"/>
      <c r="AM33" s="141"/>
      <c r="AN33" s="141"/>
      <c r="AO33" s="141"/>
      <c r="AP33" s="137"/>
      <c r="AQ33" s="74"/>
    </row>
    <row r="34" spans="1:43" ht="36.75" customHeight="1" x14ac:dyDescent="0.2">
      <c r="A34" s="81"/>
      <c r="B34" s="141"/>
      <c r="C34" s="141"/>
      <c r="D34" s="141"/>
      <c r="E34" s="141"/>
      <c r="F34" s="141"/>
      <c r="G34" s="141"/>
      <c r="H34" s="83"/>
      <c r="I34" s="141"/>
      <c r="J34" s="141"/>
      <c r="K34" s="141"/>
      <c r="L34" s="141"/>
      <c r="M34" s="141"/>
      <c r="N34" s="141"/>
      <c r="O34" s="141"/>
      <c r="P34" s="141"/>
      <c r="Q34" s="141"/>
      <c r="R34" s="83"/>
      <c r="S34" s="83"/>
      <c r="T34" s="87"/>
      <c r="U34" s="141"/>
      <c r="V34" s="141"/>
      <c r="W34" s="141"/>
      <c r="X34" s="141"/>
      <c r="Y34" s="78"/>
      <c r="Z34" s="83"/>
      <c r="AA34" s="43"/>
      <c r="AB34" s="141"/>
      <c r="AC34" s="141"/>
      <c r="AD34" s="141"/>
      <c r="AE34" s="141"/>
      <c r="AF34" s="141"/>
      <c r="AG34" s="78"/>
      <c r="AH34" s="141"/>
      <c r="AI34" s="141"/>
      <c r="AJ34" s="141"/>
      <c r="AK34" s="141"/>
      <c r="AL34" s="141"/>
      <c r="AM34" s="141"/>
      <c r="AN34" s="141"/>
      <c r="AO34" s="141"/>
      <c r="AP34" s="137"/>
      <c r="AQ34" s="74"/>
    </row>
    <row r="35" spans="1:43" ht="36.75" customHeight="1" thickBot="1" x14ac:dyDescent="0.25">
      <c r="A35" s="82"/>
      <c r="B35" s="142"/>
      <c r="C35" s="142"/>
      <c r="D35" s="142"/>
      <c r="E35" s="142"/>
      <c r="F35" s="142"/>
      <c r="G35" s="142"/>
      <c r="H35" s="56"/>
      <c r="I35" s="142"/>
      <c r="J35" s="142"/>
      <c r="K35" s="142"/>
      <c r="L35" s="142"/>
      <c r="M35" s="142"/>
      <c r="N35" s="142"/>
      <c r="O35" s="142"/>
      <c r="P35" s="142"/>
      <c r="Q35" s="142"/>
      <c r="R35" s="56"/>
      <c r="S35" s="56"/>
      <c r="T35" s="88"/>
      <c r="U35" s="142"/>
      <c r="V35" s="142"/>
      <c r="W35" s="142"/>
      <c r="X35" s="142"/>
      <c r="Y35" s="79"/>
      <c r="Z35" s="56"/>
      <c r="AA35" s="44"/>
      <c r="AB35" s="142"/>
      <c r="AC35" s="142"/>
      <c r="AD35" s="142"/>
      <c r="AE35" s="142"/>
      <c r="AF35" s="142"/>
      <c r="AG35" s="79"/>
      <c r="AH35" s="142"/>
      <c r="AI35" s="142"/>
      <c r="AJ35" s="142"/>
      <c r="AK35" s="142"/>
      <c r="AL35" s="142"/>
      <c r="AM35" s="142"/>
      <c r="AN35" s="142"/>
      <c r="AO35" s="142"/>
      <c r="AP35" s="138"/>
      <c r="AQ35" s="75"/>
    </row>
    <row r="36" spans="1:43" ht="63.75" customHeight="1" x14ac:dyDescent="0.2">
      <c r="A36" s="80">
        <v>9</v>
      </c>
      <c r="B36" s="140" t="s">
        <v>370</v>
      </c>
      <c r="C36" s="140" t="s">
        <v>371</v>
      </c>
      <c r="D36" s="140" t="s">
        <v>321</v>
      </c>
      <c r="E36" s="140" t="s">
        <v>372</v>
      </c>
      <c r="F36" s="140" t="s">
        <v>373</v>
      </c>
      <c r="G36" s="140" t="s">
        <v>374</v>
      </c>
      <c r="H36" s="84">
        <v>44561</v>
      </c>
      <c r="I36" s="140" t="s">
        <v>375</v>
      </c>
      <c r="J36" s="140" t="s">
        <v>376</v>
      </c>
      <c r="K36" s="140" t="s">
        <v>377</v>
      </c>
      <c r="L36" s="140" t="s">
        <v>378</v>
      </c>
      <c r="M36" s="140" t="s">
        <v>379</v>
      </c>
      <c r="N36" s="140" t="s">
        <v>283</v>
      </c>
      <c r="O36" s="140" t="s">
        <v>380</v>
      </c>
      <c r="P36" s="140" t="s">
        <v>381</v>
      </c>
      <c r="Q36" s="140" t="s">
        <v>382</v>
      </c>
      <c r="R36" s="85" t="s">
        <v>339</v>
      </c>
      <c r="S36" s="85"/>
      <c r="T36" s="86"/>
      <c r="U36" s="140"/>
      <c r="V36" s="140" t="s">
        <v>267</v>
      </c>
      <c r="W36" s="140" t="s">
        <v>267</v>
      </c>
      <c r="X36" s="140" t="s">
        <v>383</v>
      </c>
      <c r="Y36" s="92">
        <f>AVERAGE(0,0)</f>
        <v>0</v>
      </c>
      <c r="Z36" s="85" t="s">
        <v>339</v>
      </c>
      <c r="AA36" s="42" t="s">
        <v>267</v>
      </c>
      <c r="AB36" s="140" t="s">
        <v>267</v>
      </c>
      <c r="AC36" s="140" t="s">
        <v>384</v>
      </c>
      <c r="AD36" s="140" t="s">
        <v>385</v>
      </c>
      <c r="AE36" s="140" t="s">
        <v>386</v>
      </c>
      <c r="AF36" s="140" t="s">
        <v>387</v>
      </c>
      <c r="AG36" s="92">
        <f>AVERAGE(1,1)</f>
        <v>1</v>
      </c>
      <c r="AH36" s="140" t="s">
        <v>267</v>
      </c>
      <c r="AI36" s="140" t="s">
        <v>267</v>
      </c>
      <c r="AJ36" s="140" t="s">
        <v>267</v>
      </c>
      <c r="AK36" s="140" t="s">
        <v>267</v>
      </c>
      <c r="AL36" s="140" t="s">
        <v>267</v>
      </c>
      <c r="AM36" s="140" t="s">
        <v>525</v>
      </c>
      <c r="AN36" s="140" t="s">
        <v>267</v>
      </c>
      <c r="AO36" s="140" t="s">
        <v>526</v>
      </c>
      <c r="AP36" s="89">
        <f>AVERAGE(1,1)</f>
        <v>1</v>
      </c>
      <c r="AQ36" s="73" t="s">
        <v>594</v>
      </c>
    </row>
    <row r="37" spans="1:43" ht="24" customHeight="1" x14ac:dyDescent="0.2">
      <c r="A37" s="81"/>
      <c r="B37" s="141"/>
      <c r="C37" s="141"/>
      <c r="D37" s="141"/>
      <c r="E37" s="141"/>
      <c r="F37" s="141"/>
      <c r="G37" s="141"/>
      <c r="H37" s="83"/>
      <c r="I37" s="141"/>
      <c r="J37" s="141"/>
      <c r="K37" s="141"/>
      <c r="L37" s="141"/>
      <c r="M37" s="141"/>
      <c r="N37" s="141"/>
      <c r="O37" s="141"/>
      <c r="P37" s="141"/>
      <c r="Q37" s="141"/>
      <c r="R37" s="83"/>
      <c r="S37" s="83"/>
      <c r="T37" s="87"/>
      <c r="U37" s="141"/>
      <c r="V37" s="141"/>
      <c r="W37" s="141"/>
      <c r="X37" s="141"/>
      <c r="Y37" s="78"/>
      <c r="Z37" s="83"/>
      <c r="AA37" s="43"/>
      <c r="AB37" s="141"/>
      <c r="AC37" s="141"/>
      <c r="AD37" s="141"/>
      <c r="AE37" s="141"/>
      <c r="AF37" s="141"/>
      <c r="AG37" s="78"/>
      <c r="AH37" s="141"/>
      <c r="AI37" s="141"/>
      <c r="AJ37" s="141"/>
      <c r="AK37" s="141"/>
      <c r="AL37" s="141"/>
      <c r="AM37" s="141"/>
      <c r="AN37" s="141"/>
      <c r="AO37" s="141"/>
      <c r="AP37" s="90"/>
      <c r="AQ37" s="74"/>
    </row>
    <row r="38" spans="1:43" ht="24" customHeight="1" x14ac:dyDescent="0.2">
      <c r="A38" s="81"/>
      <c r="B38" s="141"/>
      <c r="C38" s="141"/>
      <c r="D38" s="141"/>
      <c r="E38" s="141"/>
      <c r="F38" s="141"/>
      <c r="G38" s="141"/>
      <c r="H38" s="83"/>
      <c r="I38" s="141"/>
      <c r="J38" s="141"/>
      <c r="K38" s="141"/>
      <c r="L38" s="141"/>
      <c r="M38" s="141"/>
      <c r="N38" s="141"/>
      <c r="O38" s="141"/>
      <c r="P38" s="141"/>
      <c r="Q38" s="141"/>
      <c r="R38" s="83"/>
      <c r="S38" s="83"/>
      <c r="T38" s="87"/>
      <c r="U38" s="141"/>
      <c r="V38" s="141"/>
      <c r="W38" s="141"/>
      <c r="X38" s="141"/>
      <c r="Y38" s="78"/>
      <c r="Z38" s="83"/>
      <c r="AA38" s="43"/>
      <c r="AB38" s="141"/>
      <c r="AC38" s="141"/>
      <c r="AD38" s="141"/>
      <c r="AE38" s="141"/>
      <c r="AF38" s="141"/>
      <c r="AG38" s="78"/>
      <c r="AH38" s="141"/>
      <c r="AI38" s="141"/>
      <c r="AJ38" s="141"/>
      <c r="AK38" s="141"/>
      <c r="AL38" s="141"/>
      <c r="AM38" s="141"/>
      <c r="AN38" s="141"/>
      <c r="AO38" s="141"/>
      <c r="AP38" s="90"/>
      <c r="AQ38" s="74"/>
    </row>
    <row r="39" spans="1:43" ht="24" customHeight="1" thickBot="1" x14ac:dyDescent="0.25">
      <c r="A39" s="82"/>
      <c r="B39" s="142"/>
      <c r="C39" s="142"/>
      <c r="D39" s="142"/>
      <c r="E39" s="142"/>
      <c r="F39" s="142"/>
      <c r="G39" s="142"/>
      <c r="H39" s="56"/>
      <c r="I39" s="142"/>
      <c r="J39" s="142"/>
      <c r="K39" s="142"/>
      <c r="L39" s="142"/>
      <c r="M39" s="142"/>
      <c r="N39" s="142"/>
      <c r="O39" s="142"/>
      <c r="P39" s="142"/>
      <c r="Q39" s="142"/>
      <c r="R39" s="56"/>
      <c r="S39" s="56"/>
      <c r="T39" s="88"/>
      <c r="U39" s="142"/>
      <c r="V39" s="142"/>
      <c r="W39" s="142"/>
      <c r="X39" s="142"/>
      <c r="Y39" s="79"/>
      <c r="Z39" s="56"/>
      <c r="AA39" s="44"/>
      <c r="AB39" s="142"/>
      <c r="AC39" s="142"/>
      <c r="AD39" s="142"/>
      <c r="AE39" s="142"/>
      <c r="AF39" s="142"/>
      <c r="AG39" s="79"/>
      <c r="AH39" s="142"/>
      <c r="AI39" s="142"/>
      <c r="AJ39" s="142"/>
      <c r="AK39" s="142"/>
      <c r="AL39" s="142"/>
      <c r="AM39" s="142"/>
      <c r="AN39" s="142"/>
      <c r="AO39" s="142"/>
      <c r="AP39" s="91"/>
      <c r="AQ39" s="75"/>
    </row>
    <row r="40" spans="1:43" ht="23.25" customHeight="1" x14ac:dyDescent="0.2">
      <c r="A40" s="80">
        <v>10</v>
      </c>
      <c r="B40" s="140" t="s">
        <v>370</v>
      </c>
      <c r="C40" s="140" t="s">
        <v>388</v>
      </c>
      <c r="D40" s="140" t="s">
        <v>389</v>
      </c>
      <c r="E40" s="140" t="s">
        <v>390</v>
      </c>
      <c r="F40" s="140" t="s">
        <v>391</v>
      </c>
      <c r="G40" s="140" t="s">
        <v>392</v>
      </c>
      <c r="H40" s="84">
        <v>44561</v>
      </c>
      <c r="I40" s="140" t="s">
        <v>393</v>
      </c>
      <c r="J40" s="140" t="s">
        <v>394</v>
      </c>
      <c r="K40" s="140" t="s">
        <v>395</v>
      </c>
      <c r="L40" s="140" t="s">
        <v>396</v>
      </c>
      <c r="M40" s="140" t="s">
        <v>397</v>
      </c>
      <c r="N40" s="140" t="s">
        <v>283</v>
      </c>
      <c r="O40" s="140" t="s">
        <v>398</v>
      </c>
      <c r="P40" s="140" t="s">
        <v>399</v>
      </c>
      <c r="Q40" s="140" t="s">
        <v>400</v>
      </c>
      <c r="R40" s="85" t="s">
        <v>339</v>
      </c>
      <c r="S40" s="85"/>
      <c r="T40" s="86"/>
      <c r="U40" s="140" t="s">
        <v>401</v>
      </c>
      <c r="V40" s="140" t="s">
        <v>402</v>
      </c>
      <c r="W40" s="140" t="s">
        <v>403</v>
      </c>
      <c r="X40" s="140" t="s">
        <v>404</v>
      </c>
      <c r="Y40" s="92">
        <f>AVERAGE(0.15,0.1,0.5,1,1,1)</f>
        <v>0.625</v>
      </c>
      <c r="Z40" s="85" t="s">
        <v>339</v>
      </c>
      <c r="AA40" s="85" t="s">
        <v>405</v>
      </c>
      <c r="AB40" s="140" t="s">
        <v>406</v>
      </c>
      <c r="AC40" s="140" t="s">
        <v>407</v>
      </c>
      <c r="AD40" s="140" t="s">
        <v>408</v>
      </c>
      <c r="AE40" s="140" t="s">
        <v>409</v>
      </c>
      <c r="AF40" s="140" t="s">
        <v>410</v>
      </c>
      <c r="AG40" s="92">
        <f>AVERAGE(0.2,1,1,0.75,1,1)</f>
        <v>0.82500000000000007</v>
      </c>
      <c r="AH40" s="140" t="s">
        <v>267</v>
      </c>
      <c r="AI40" s="140" t="s">
        <v>552</v>
      </c>
      <c r="AJ40" s="140" t="s">
        <v>553</v>
      </c>
      <c r="AK40" s="140" t="s">
        <v>554</v>
      </c>
      <c r="AL40" s="140" t="s">
        <v>580</v>
      </c>
      <c r="AM40" s="140" t="s">
        <v>581</v>
      </c>
      <c r="AN40" s="140" t="s">
        <v>561</v>
      </c>
      <c r="AO40" s="140" t="s">
        <v>562</v>
      </c>
      <c r="AP40" s="89">
        <f>AVERAGE(1,1,1,1,1)</f>
        <v>1</v>
      </c>
      <c r="AQ40" s="73" t="s">
        <v>594</v>
      </c>
    </row>
    <row r="41" spans="1:43" ht="24" customHeight="1" x14ac:dyDescent="0.2">
      <c r="A41" s="81"/>
      <c r="B41" s="141"/>
      <c r="C41" s="141"/>
      <c r="D41" s="141"/>
      <c r="E41" s="141"/>
      <c r="F41" s="141"/>
      <c r="G41" s="141"/>
      <c r="H41" s="83"/>
      <c r="I41" s="141"/>
      <c r="J41" s="141"/>
      <c r="K41" s="141"/>
      <c r="L41" s="141"/>
      <c r="M41" s="141"/>
      <c r="N41" s="141"/>
      <c r="O41" s="141"/>
      <c r="P41" s="141"/>
      <c r="Q41" s="141"/>
      <c r="R41" s="83"/>
      <c r="S41" s="83"/>
      <c r="T41" s="87"/>
      <c r="U41" s="141"/>
      <c r="V41" s="141"/>
      <c r="W41" s="141"/>
      <c r="X41" s="141"/>
      <c r="Y41" s="78"/>
      <c r="Z41" s="83"/>
      <c r="AA41" s="83"/>
      <c r="AB41" s="141"/>
      <c r="AC41" s="141"/>
      <c r="AD41" s="141"/>
      <c r="AE41" s="141"/>
      <c r="AF41" s="141"/>
      <c r="AG41" s="78"/>
      <c r="AH41" s="141"/>
      <c r="AI41" s="141"/>
      <c r="AJ41" s="141"/>
      <c r="AK41" s="141"/>
      <c r="AL41" s="141"/>
      <c r="AM41" s="141"/>
      <c r="AN41" s="141"/>
      <c r="AO41" s="141"/>
      <c r="AP41" s="90"/>
      <c r="AQ41" s="74"/>
    </row>
    <row r="42" spans="1:43" ht="24" customHeight="1" x14ac:dyDescent="0.2">
      <c r="A42" s="81"/>
      <c r="B42" s="141"/>
      <c r="C42" s="141"/>
      <c r="D42" s="141"/>
      <c r="E42" s="141"/>
      <c r="F42" s="141"/>
      <c r="G42" s="141"/>
      <c r="H42" s="83"/>
      <c r="I42" s="141"/>
      <c r="J42" s="141"/>
      <c r="K42" s="141"/>
      <c r="L42" s="141"/>
      <c r="M42" s="141"/>
      <c r="N42" s="141"/>
      <c r="O42" s="141"/>
      <c r="P42" s="141"/>
      <c r="Q42" s="141"/>
      <c r="R42" s="83"/>
      <c r="S42" s="83"/>
      <c r="T42" s="87"/>
      <c r="U42" s="141"/>
      <c r="V42" s="141"/>
      <c r="W42" s="141"/>
      <c r="X42" s="141"/>
      <c r="Y42" s="78"/>
      <c r="Z42" s="83"/>
      <c r="AA42" s="83"/>
      <c r="AB42" s="141"/>
      <c r="AC42" s="141"/>
      <c r="AD42" s="141"/>
      <c r="AE42" s="141"/>
      <c r="AF42" s="141"/>
      <c r="AG42" s="78"/>
      <c r="AH42" s="141"/>
      <c r="AI42" s="141"/>
      <c r="AJ42" s="141"/>
      <c r="AK42" s="141"/>
      <c r="AL42" s="141"/>
      <c r="AM42" s="141"/>
      <c r="AN42" s="141"/>
      <c r="AO42" s="141"/>
      <c r="AP42" s="90"/>
      <c r="AQ42" s="74"/>
    </row>
    <row r="43" spans="1:43" ht="24" customHeight="1" thickBot="1" x14ac:dyDescent="0.25">
      <c r="A43" s="82"/>
      <c r="B43" s="142"/>
      <c r="C43" s="142"/>
      <c r="D43" s="142"/>
      <c r="E43" s="142"/>
      <c r="F43" s="142"/>
      <c r="G43" s="142"/>
      <c r="H43" s="56"/>
      <c r="I43" s="142"/>
      <c r="J43" s="142"/>
      <c r="K43" s="142"/>
      <c r="L43" s="142"/>
      <c r="M43" s="142"/>
      <c r="N43" s="142"/>
      <c r="O43" s="142"/>
      <c r="P43" s="142"/>
      <c r="Q43" s="142"/>
      <c r="R43" s="56"/>
      <c r="S43" s="56"/>
      <c r="T43" s="88"/>
      <c r="U43" s="142"/>
      <c r="V43" s="142"/>
      <c r="W43" s="142"/>
      <c r="X43" s="142"/>
      <c r="Y43" s="79"/>
      <c r="Z43" s="56"/>
      <c r="AA43" s="56"/>
      <c r="AB43" s="142"/>
      <c r="AC43" s="142"/>
      <c r="AD43" s="142"/>
      <c r="AE43" s="142"/>
      <c r="AF43" s="142"/>
      <c r="AG43" s="79"/>
      <c r="AH43" s="142"/>
      <c r="AI43" s="142"/>
      <c r="AJ43" s="142"/>
      <c r="AK43" s="142"/>
      <c r="AL43" s="142"/>
      <c r="AM43" s="142"/>
      <c r="AN43" s="142"/>
      <c r="AO43" s="142"/>
      <c r="AP43" s="91"/>
      <c r="AQ43" s="75"/>
    </row>
    <row r="44" spans="1:43" ht="35.25" customHeight="1" x14ac:dyDescent="0.2">
      <c r="A44" s="80">
        <v>11</v>
      </c>
      <c r="B44" s="140" t="s">
        <v>370</v>
      </c>
      <c r="C44" s="140" t="s">
        <v>411</v>
      </c>
      <c r="D44" s="140" t="s">
        <v>276</v>
      </c>
      <c r="E44" s="140" t="s">
        <v>390</v>
      </c>
      <c r="F44" s="140" t="s">
        <v>391</v>
      </c>
      <c r="G44" s="140" t="s">
        <v>392</v>
      </c>
      <c r="H44" s="84">
        <v>44561</v>
      </c>
      <c r="I44" s="140" t="s">
        <v>412</v>
      </c>
      <c r="J44" s="140" t="s">
        <v>413</v>
      </c>
      <c r="K44" s="140" t="s">
        <v>414</v>
      </c>
      <c r="L44" s="140" t="s">
        <v>415</v>
      </c>
      <c r="M44" s="140" t="s">
        <v>416</v>
      </c>
      <c r="N44" s="140" t="s">
        <v>283</v>
      </c>
      <c r="O44" s="140" t="s">
        <v>417</v>
      </c>
      <c r="P44" s="140" t="s">
        <v>418</v>
      </c>
      <c r="Q44" s="140" t="s">
        <v>419</v>
      </c>
      <c r="R44" s="131" t="s">
        <v>420</v>
      </c>
      <c r="S44" s="131" t="s">
        <v>421</v>
      </c>
      <c r="T44" s="132"/>
      <c r="U44" s="140" t="s">
        <v>422</v>
      </c>
      <c r="V44" s="140" t="s">
        <v>423</v>
      </c>
      <c r="W44" s="140" t="s">
        <v>424</v>
      </c>
      <c r="X44" s="140" t="s">
        <v>425</v>
      </c>
      <c r="Y44" s="92">
        <f>AVERAGE(0.6,1,0,1,1,1)</f>
        <v>0.76666666666666661</v>
      </c>
      <c r="Z44" s="131" t="s">
        <v>420</v>
      </c>
      <c r="AA44" s="131" t="s">
        <v>426</v>
      </c>
      <c r="AB44" s="140" t="s">
        <v>427</v>
      </c>
      <c r="AC44" s="140" t="s">
        <v>428</v>
      </c>
      <c r="AD44" s="140" t="s">
        <v>429</v>
      </c>
      <c r="AE44" s="140" t="s">
        <v>430</v>
      </c>
      <c r="AF44" s="140" t="s">
        <v>431</v>
      </c>
      <c r="AG44" s="92">
        <f>AVERAGE(0.3,1,1,1,1,1)</f>
        <v>0.8833333333333333</v>
      </c>
      <c r="AH44" s="140" t="s">
        <v>267</v>
      </c>
      <c r="AI44" s="140" t="s">
        <v>541</v>
      </c>
      <c r="AJ44" s="140" t="s">
        <v>573</v>
      </c>
      <c r="AK44" s="140" t="s">
        <v>574</v>
      </c>
      <c r="AL44" s="140" t="s">
        <v>582</v>
      </c>
      <c r="AM44" s="140" t="s">
        <v>583</v>
      </c>
      <c r="AN44" s="140" t="s">
        <v>563</v>
      </c>
      <c r="AO44" s="140" t="s">
        <v>546</v>
      </c>
      <c r="AP44" s="89">
        <f>AVERAGE(1,1,1,1,1)</f>
        <v>1</v>
      </c>
      <c r="AQ44" s="73" t="s">
        <v>594</v>
      </c>
    </row>
    <row r="45" spans="1:43" ht="35.25" customHeight="1" x14ac:dyDescent="0.2">
      <c r="A45" s="81"/>
      <c r="B45" s="141"/>
      <c r="C45" s="141"/>
      <c r="D45" s="141"/>
      <c r="E45" s="141"/>
      <c r="F45" s="141"/>
      <c r="G45" s="141"/>
      <c r="H45" s="83"/>
      <c r="I45" s="141"/>
      <c r="J45" s="141"/>
      <c r="K45" s="141"/>
      <c r="L45" s="141"/>
      <c r="M45" s="141"/>
      <c r="N45" s="141"/>
      <c r="O45" s="141"/>
      <c r="P45" s="141"/>
      <c r="Q45" s="141"/>
      <c r="R45" s="83"/>
      <c r="S45" s="83"/>
      <c r="T45" s="87"/>
      <c r="U45" s="141"/>
      <c r="V45" s="141"/>
      <c r="W45" s="141"/>
      <c r="X45" s="141"/>
      <c r="Y45" s="78"/>
      <c r="Z45" s="83"/>
      <c r="AA45" s="83"/>
      <c r="AB45" s="141"/>
      <c r="AC45" s="141"/>
      <c r="AD45" s="141"/>
      <c r="AE45" s="141"/>
      <c r="AF45" s="141"/>
      <c r="AG45" s="78"/>
      <c r="AH45" s="141"/>
      <c r="AI45" s="141"/>
      <c r="AJ45" s="141"/>
      <c r="AK45" s="141"/>
      <c r="AL45" s="141"/>
      <c r="AM45" s="141"/>
      <c r="AN45" s="141"/>
      <c r="AO45" s="141"/>
      <c r="AP45" s="90"/>
      <c r="AQ45" s="74"/>
    </row>
    <row r="46" spans="1:43" ht="35.25" customHeight="1" x14ac:dyDescent="0.2">
      <c r="A46" s="81"/>
      <c r="B46" s="141"/>
      <c r="C46" s="141"/>
      <c r="D46" s="141"/>
      <c r="E46" s="141"/>
      <c r="F46" s="141"/>
      <c r="G46" s="141"/>
      <c r="H46" s="83"/>
      <c r="I46" s="141"/>
      <c r="J46" s="141"/>
      <c r="K46" s="141"/>
      <c r="L46" s="141"/>
      <c r="M46" s="141"/>
      <c r="N46" s="141"/>
      <c r="O46" s="141"/>
      <c r="P46" s="141"/>
      <c r="Q46" s="141"/>
      <c r="R46" s="83"/>
      <c r="S46" s="83"/>
      <c r="T46" s="87"/>
      <c r="U46" s="141"/>
      <c r="V46" s="141"/>
      <c r="W46" s="141"/>
      <c r="X46" s="141"/>
      <c r="Y46" s="78"/>
      <c r="Z46" s="83"/>
      <c r="AA46" s="83"/>
      <c r="AB46" s="141"/>
      <c r="AC46" s="141"/>
      <c r="AD46" s="141"/>
      <c r="AE46" s="141"/>
      <c r="AF46" s="141"/>
      <c r="AG46" s="78"/>
      <c r="AH46" s="141"/>
      <c r="AI46" s="141"/>
      <c r="AJ46" s="141"/>
      <c r="AK46" s="141"/>
      <c r="AL46" s="141"/>
      <c r="AM46" s="141"/>
      <c r="AN46" s="141"/>
      <c r="AO46" s="141"/>
      <c r="AP46" s="90"/>
      <c r="AQ46" s="74"/>
    </row>
    <row r="47" spans="1:43" ht="35.25" customHeight="1" thickBot="1" x14ac:dyDescent="0.25">
      <c r="A47" s="82"/>
      <c r="B47" s="142"/>
      <c r="C47" s="142"/>
      <c r="D47" s="142"/>
      <c r="E47" s="142"/>
      <c r="F47" s="142"/>
      <c r="G47" s="142"/>
      <c r="H47" s="56"/>
      <c r="I47" s="142"/>
      <c r="J47" s="142"/>
      <c r="K47" s="142"/>
      <c r="L47" s="142"/>
      <c r="M47" s="142"/>
      <c r="N47" s="142"/>
      <c r="O47" s="142"/>
      <c r="P47" s="142"/>
      <c r="Q47" s="142"/>
      <c r="R47" s="56"/>
      <c r="S47" s="56"/>
      <c r="T47" s="88"/>
      <c r="U47" s="142"/>
      <c r="V47" s="142"/>
      <c r="W47" s="142"/>
      <c r="X47" s="142"/>
      <c r="Y47" s="79"/>
      <c r="Z47" s="56"/>
      <c r="AA47" s="56"/>
      <c r="AB47" s="142"/>
      <c r="AC47" s="142"/>
      <c r="AD47" s="142"/>
      <c r="AE47" s="142"/>
      <c r="AF47" s="142"/>
      <c r="AG47" s="79"/>
      <c r="AH47" s="142"/>
      <c r="AI47" s="142"/>
      <c r="AJ47" s="142"/>
      <c r="AK47" s="142"/>
      <c r="AL47" s="142"/>
      <c r="AM47" s="142"/>
      <c r="AN47" s="142"/>
      <c r="AO47" s="142"/>
      <c r="AP47" s="91"/>
      <c r="AQ47" s="75"/>
    </row>
    <row r="48" spans="1:43" ht="24.75" customHeight="1" x14ac:dyDescent="0.2">
      <c r="A48" s="80">
        <v>12</v>
      </c>
      <c r="B48" s="140" t="s">
        <v>370</v>
      </c>
      <c r="C48" s="140" t="s">
        <v>432</v>
      </c>
      <c r="D48" s="140" t="s">
        <v>276</v>
      </c>
      <c r="E48" s="140" t="s">
        <v>433</v>
      </c>
      <c r="F48" s="140" t="s">
        <v>434</v>
      </c>
      <c r="G48" s="140" t="s">
        <v>435</v>
      </c>
      <c r="H48" s="84">
        <v>44561</v>
      </c>
      <c r="I48" s="140" t="s">
        <v>436</v>
      </c>
      <c r="J48" s="140" t="s">
        <v>394</v>
      </c>
      <c r="K48" s="140" t="s">
        <v>437</v>
      </c>
      <c r="L48" s="140" t="s">
        <v>438</v>
      </c>
      <c r="M48" s="140" t="s">
        <v>439</v>
      </c>
      <c r="N48" s="140" t="s">
        <v>261</v>
      </c>
      <c r="O48" s="140" t="s">
        <v>440</v>
      </c>
      <c r="P48" s="140" t="s">
        <v>441</v>
      </c>
      <c r="Q48" s="140" t="s">
        <v>442</v>
      </c>
      <c r="R48" s="85" t="s">
        <v>339</v>
      </c>
      <c r="S48" s="85"/>
      <c r="T48" s="86"/>
      <c r="U48" s="140" t="s">
        <v>443</v>
      </c>
      <c r="V48" s="140" t="s">
        <v>267</v>
      </c>
      <c r="W48" s="140" t="s">
        <v>267</v>
      </c>
      <c r="X48" s="140" t="s">
        <v>444</v>
      </c>
      <c r="Y48" s="92">
        <f>AVERAGE(0,0,0,0,1)</f>
        <v>0.2</v>
      </c>
      <c r="Z48" s="85" t="s">
        <v>339</v>
      </c>
      <c r="AA48" s="42" t="s">
        <v>267</v>
      </c>
      <c r="AB48" s="140" t="s">
        <v>267</v>
      </c>
      <c r="AC48" s="140" t="s">
        <v>445</v>
      </c>
      <c r="AD48" s="140" t="s">
        <v>446</v>
      </c>
      <c r="AE48" s="140" t="s">
        <v>447</v>
      </c>
      <c r="AF48" s="140" t="s">
        <v>448</v>
      </c>
      <c r="AG48" s="92">
        <f>AVERAGE(0,1,1,1)</f>
        <v>0.75</v>
      </c>
      <c r="AH48" s="140"/>
      <c r="AI48" s="140" t="s">
        <v>555</v>
      </c>
      <c r="AJ48" s="140" t="s">
        <v>556</v>
      </c>
      <c r="AK48" s="140" t="s">
        <v>557</v>
      </c>
      <c r="AL48" s="140" t="s">
        <v>564</v>
      </c>
      <c r="AM48" s="140" t="s">
        <v>565</v>
      </c>
      <c r="AN48" s="140" t="s">
        <v>547</v>
      </c>
      <c r="AO48" s="140" t="s">
        <v>566</v>
      </c>
      <c r="AP48" s="89">
        <f>AVERAGE(1,1,1,1,1,1)</f>
        <v>1</v>
      </c>
      <c r="AQ48" s="73" t="s">
        <v>594</v>
      </c>
    </row>
    <row r="49" spans="1:43" ht="24" customHeight="1" x14ac:dyDescent="0.2">
      <c r="A49" s="81"/>
      <c r="B49" s="141"/>
      <c r="C49" s="141"/>
      <c r="D49" s="141"/>
      <c r="E49" s="141"/>
      <c r="F49" s="141"/>
      <c r="G49" s="141"/>
      <c r="H49" s="83"/>
      <c r="I49" s="141"/>
      <c r="J49" s="141"/>
      <c r="K49" s="141"/>
      <c r="L49" s="141"/>
      <c r="M49" s="141"/>
      <c r="N49" s="141"/>
      <c r="O49" s="141"/>
      <c r="P49" s="141"/>
      <c r="Q49" s="141"/>
      <c r="R49" s="83"/>
      <c r="S49" s="83"/>
      <c r="T49" s="87"/>
      <c r="U49" s="141"/>
      <c r="V49" s="141"/>
      <c r="W49" s="141"/>
      <c r="X49" s="141"/>
      <c r="Y49" s="78"/>
      <c r="Z49" s="83"/>
      <c r="AA49" s="43"/>
      <c r="AB49" s="141"/>
      <c r="AC49" s="141"/>
      <c r="AD49" s="141"/>
      <c r="AE49" s="141"/>
      <c r="AF49" s="141"/>
      <c r="AG49" s="78"/>
      <c r="AH49" s="141"/>
      <c r="AI49" s="141"/>
      <c r="AJ49" s="141"/>
      <c r="AK49" s="141"/>
      <c r="AL49" s="141"/>
      <c r="AM49" s="141"/>
      <c r="AN49" s="141"/>
      <c r="AO49" s="141"/>
      <c r="AP49" s="90"/>
      <c r="AQ49" s="74"/>
    </row>
    <row r="50" spans="1:43" ht="24" customHeight="1" x14ac:dyDescent="0.2">
      <c r="A50" s="81"/>
      <c r="B50" s="141"/>
      <c r="C50" s="141"/>
      <c r="D50" s="141"/>
      <c r="E50" s="141"/>
      <c r="F50" s="141"/>
      <c r="G50" s="141"/>
      <c r="H50" s="83"/>
      <c r="I50" s="141"/>
      <c r="J50" s="141"/>
      <c r="K50" s="141"/>
      <c r="L50" s="141"/>
      <c r="M50" s="141"/>
      <c r="N50" s="141"/>
      <c r="O50" s="141"/>
      <c r="P50" s="141"/>
      <c r="Q50" s="141"/>
      <c r="R50" s="83"/>
      <c r="S50" s="83"/>
      <c r="T50" s="87"/>
      <c r="U50" s="141"/>
      <c r="V50" s="141"/>
      <c r="W50" s="141"/>
      <c r="X50" s="141"/>
      <c r="Y50" s="78"/>
      <c r="Z50" s="83"/>
      <c r="AA50" s="43"/>
      <c r="AB50" s="141"/>
      <c r="AC50" s="141"/>
      <c r="AD50" s="141"/>
      <c r="AE50" s="141"/>
      <c r="AF50" s="141"/>
      <c r="AG50" s="78"/>
      <c r="AH50" s="141"/>
      <c r="AI50" s="141"/>
      <c r="AJ50" s="141"/>
      <c r="AK50" s="141"/>
      <c r="AL50" s="141"/>
      <c r="AM50" s="141"/>
      <c r="AN50" s="141"/>
      <c r="AO50" s="141"/>
      <c r="AP50" s="90"/>
      <c r="AQ50" s="74"/>
    </row>
    <row r="51" spans="1:43" ht="24" customHeight="1" thickBot="1" x14ac:dyDescent="0.25">
      <c r="A51" s="82"/>
      <c r="B51" s="142"/>
      <c r="C51" s="142"/>
      <c r="D51" s="142"/>
      <c r="E51" s="142"/>
      <c r="F51" s="142"/>
      <c r="G51" s="142"/>
      <c r="H51" s="56"/>
      <c r="I51" s="142"/>
      <c r="J51" s="142"/>
      <c r="K51" s="142"/>
      <c r="L51" s="142"/>
      <c r="M51" s="142"/>
      <c r="N51" s="142"/>
      <c r="O51" s="142"/>
      <c r="P51" s="142"/>
      <c r="Q51" s="142"/>
      <c r="R51" s="56"/>
      <c r="S51" s="56"/>
      <c r="T51" s="88"/>
      <c r="U51" s="142"/>
      <c r="V51" s="142"/>
      <c r="W51" s="142"/>
      <c r="X51" s="142"/>
      <c r="Y51" s="79"/>
      <c r="Z51" s="56"/>
      <c r="AA51" s="44"/>
      <c r="AB51" s="142"/>
      <c r="AC51" s="142"/>
      <c r="AD51" s="142"/>
      <c r="AE51" s="142"/>
      <c r="AF51" s="142"/>
      <c r="AG51" s="79"/>
      <c r="AH51" s="142"/>
      <c r="AI51" s="142"/>
      <c r="AJ51" s="142"/>
      <c r="AK51" s="142"/>
      <c r="AL51" s="142"/>
      <c r="AM51" s="142"/>
      <c r="AN51" s="142"/>
      <c r="AO51" s="142"/>
      <c r="AP51" s="91"/>
      <c r="AQ51" s="75"/>
    </row>
    <row r="52" spans="1:43" ht="34.5" customHeight="1" x14ac:dyDescent="0.2">
      <c r="A52" s="80">
        <v>13</v>
      </c>
      <c r="B52" s="140" t="s">
        <v>348</v>
      </c>
      <c r="C52" s="140" t="s">
        <v>449</v>
      </c>
      <c r="D52" s="140" t="s">
        <v>276</v>
      </c>
      <c r="E52" s="140" t="s">
        <v>299</v>
      </c>
      <c r="F52" s="140" t="s">
        <v>450</v>
      </c>
      <c r="G52" s="140" t="s">
        <v>451</v>
      </c>
      <c r="H52" s="84">
        <v>44561</v>
      </c>
      <c r="I52" s="140" t="s">
        <v>452</v>
      </c>
      <c r="J52" s="140" t="s">
        <v>453</v>
      </c>
      <c r="K52" s="140" t="s">
        <v>454</v>
      </c>
      <c r="L52" s="140" t="s">
        <v>455</v>
      </c>
      <c r="M52" s="140" t="s">
        <v>456</v>
      </c>
      <c r="N52" s="140" t="s">
        <v>261</v>
      </c>
      <c r="O52" s="140" t="s">
        <v>457</v>
      </c>
      <c r="P52" s="140" t="s">
        <v>458</v>
      </c>
      <c r="Q52" s="140" t="s">
        <v>264</v>
      </c>
      <c r="R52" s="85">
        <v>0</v>
      </c>
      <c r="S52" s="85"/>
      <c r="T52" s="86" t="s">
        <v>459</v>
      </c>
      <c r="U52" s="140" t="s">
        <v>460</v>
      </c>
      <c r="V52" s="140" t="s">
        <v>461</v>
      </c>
      <c r="W52" s="140" t="s">
        <v>462</v>
      </c>
      <c r="X52" s="140" t="s">
        <v>463</v>
      </c>
      <c r="Y52" s="92">
        <f>AVERAGE(0.6,1,0.5,1,1,0.4,1,1)</f>
        <v>0.8125</v>
      </c>
      <c r="Z52" s="85" t="s">
        <v>464</v>
      </c>
      <c r="AA52" s="42" t="s">
        <v>267</v>
      </c>
      <c r="AB52" s="140" t="s">
        <v>465</v>
      </c>
      <c r="AC52" s="140" t="s">
        <v>466</v>
      </c>
      <c r="AD52" s="140" t="s">
        <v>467</v>
      </c>
      <c r="AE52" s="140" t="s">
        <v>468</v>
      </c>
      <c r="AF52" s="140" t="s">
        <v>469</v>
      </c>
      <c r="AG52" s="92">
        <f>AVERAGE(0.6,1,0.5,0.47,1,1)</f>
        <v>0.76166666666666671</v>
      </c>
      <c r="AH52" s="140" t="s">
        <v>267</v>
      </c>
      <c r="AI52" s="140" t="s">
        <v>267</v>
      </c>
      <c r="AJ52" s="140" t="s">
        <v>267</v>
      </c>
      <c r="AK52" s="140" t="s">
        <v>558</v>
      </c>
      <c r="AL52" s="140" t="s">
        <v>584</v>
      </c>
      <c r="AM52" s="140" t="s">
        <v>585</v>
      </c>
      <c r="AN52" s="140" t="s">
        <v>567</v>
      </c>
      <c r="AO52" s="140" t="s">
        <v>588</v>
      </c>
      <c r="AP52" s="89">
        <f>AVERAGE(1,1,1,1,1,1,1)</f>
        <v>1</v>
      </c>
      <c r="AQ52" s="73" t="s">
        <v>594</v>
      </c>
    </row>
    <row r="53" spans="1:43" ht="34.5" customHeight="1" x14ac:dyDescent="0.2">
      <c r="A53" s="81"/>
      <c r="B53" s="141"/>
      <c r="C53" s="141"/>
      <c r="D53" s="141"/>
      <c r="E53" s="141"/>
      <c r="F53" s="141"/>
      <c r="G53" s="141"/>
      <c r="H53" s="83"/>
      <c r="I53" s="141"/>
      <c r="J53" s="141"/>
      <c r="K53" s="141"/>
      <c r="L53" s="141"/>
      <c r="M53" s="141"/>
      <c r="N53" s="141"/>
      <c r="O53" s="141"/>
      <c r="P53" s="141"/>
      <c r="Q53" s="141"/>
      <c r="R53" s="83"/>
      <c r="S53" s="83"/>
      <c r="T53" s="87"/>
      <c r="U53" s="141"/>
      <c r="V53" s="141"/>
      <c r="W53" s="141"/>
      <c r="X53" s="141"/>
      <c r="Y53" s="78"/>
      <c r="Z53" s="83"/>
      <c r="AA53" s="43"/>
      <c r="AB53" s="141"/>
      <c r="AC53" s="141"/>
      <c r="AD53" s="141"/>
      <c r="AE53" s="141"/>
      <c r="AF53" s="141"/>
      <c r="AG53" s="78"/>
      <c r="AH53" s="141"/>
      <c r="AI53" s="141"/>
      <c r="AJ53" s="141"/>
      <c r="AK53" s="141"/>
      <c r="AL53" s="141"/>
      <c r="AM53" s="141"/>
      <c r="AN53" s="141"/>
      <c r="AO53" s="141"/>
      <c r="AP53" s="90"/>
      <c r="AQ53" s="74"/>
    </row>
    <row r="54" spans="1:43" ht="34.5" customHeight="1" x14ac:dyDescent="0.2">
      <c r="A54" s="81"/>
      <c r="B54" s="141"/>
      <c r="C54" s="141"/>
      <c r="D54" s="141"/>
      <c r="E54" s="141"/>
      <c r="F54" s="141"/>
      <c r="G54" s="141"/>
      <c r="H54" s="83"/>
      <c r="I54" s="141"/>
      <c r="J54" s="141"/>
      <c r="K54" s="141"/>
      <c r="L54" s="141"/>
      <c r="M54" s="141"/>
      <c r="N54" s="141"/>
      <c r="O54" s="141"/>
      <c r="P54" s="141"/>
      <c r="Q54" s="141"/>
      <c r="R54" s="83"/>
      <c r="S54" s="83"/>
      <c r="T54" s="87"/>
      <c r="U54" s="141"/>
      <c r="V54" s="141"/>
      <c r="W54" s="141"/>
      <c r="X54" s="141"/>
      <c r="Y54" s="78"/>
      <c r="Z54" s="83"/>
      <c r="AA54" s="43"/>
      <c r="AB54" s="141"/>
      <c r="AC54" s="141"/>
      <c r="AD54" s="141"/>
      <c r="AE54" s="141"/>
      <c r="AF54" s="141"/>
      <c r="AG54" s="78"/>
      <c r="AH54" s="141"/>
      <c r="AI54" s="141"/>
      <c r="AJ54" s="141"/>
      <c r="AK54" s="141"/>
      <c r="AL54" s="141"/>
      <c r="AM54" s="141"/>
      <c r="AN54" s="141"/>
      <c r="AO54" s="141"/>
      <c r="AP54" s="90"/>
      <c r="AQ54" s="74"/>
    </row>
    <row r="55" spans="1:43" ht="34.5" customHeight="1" thickBot="1" x14ac:dyDescent="0.25">
      <c r="A55" s="82"/>
      <c r="B55" s="142"/>
      <c r="C55" s="142"/>
      <c r="D55" s="142"/>
      <c r="E55" s="142"/>
      <c r="F55" s="142"/>
      <c r="G55" s="142"/>
      <c r="H55" s="56"/>
      <c r="I55" s="142"/>
      <c r="J55" s="142"/>
      <c r="K55" s="142"/>
      <c r="L55" s="142"/>
      <c r="M55" s="142"/>
      <c r="N55" s="142"/>
      <c r="O55" s="142"/>
      <c r="P55" s="142"/>
      <c r="Q55" s="142"/>
      <c r="R55" s="56"/>
      <c r="S55" s="56"/>
      <c r="T55" s="88"/>
      <c r="U55" s="142"/>
      <c r="V55" s="142"/>
      <c r="W55" s="142"/>
      <c r="X55" s="142"/>
      <c r="Y55" s="79"/>
      <c r="Z55" s="56"/>
      <c r="AA55" s="44"/>
      <c r="AB55" s="142"/>
      <c r="AC55" s="142"/>
      <c r="AD55" s="142"/>
      <c r="AE55" s="142"/>
      <c r="AF55" s="142"/>
      <c r="AG55" s="79"/>
      <c r="AH55" s="142"/>
      <c r="AI55" s="142"/>
      <c r="AJ55" s="142"/>
      <c r="AK55" s="142"/>
      <c r="AL55" s="142"/>
      <c r="AM55" s="142"/>
      <c r="AN55" s="142"/>
      <c r="AO55" s="142"/>
      <c r="AP55" s="91"/>
      <c r="AQ55" s="75"/>
    </row>
    <row r="56" spans="1:43" ht="34.5" customHeight="1" x14ac:dyDescent="0.2">
      <c r="A56" s="80">
        <v>14</v>
      </c>
      <c r="B56" s="140" t="s">
        <v>348</v>
      </c>
      <c r="C56" s="140" t="s">
        <v>470</v>
      </c>
      <c r="D56" s="140" t="s">
        <v>276</v>
      </c>
      <c r="E56" s="140" t="s">
        <v>299</v>
      </c>
      <c r="F56" s="140" t="s">
        <v>471</v>
      </c>
      <c r="G56" s="140" t="s">
        <v>472</v>
      </c>
      <c r="H56" s="84">
        <v>44561</v>
      </c>
      <c r="I56" s="140" t="s">
        <v>473</v>
      </c>
      <c r="J56" s="140" t="s">
        <v>474</v>
      </c>
      <c r="K56" s="140" t="s">
        <v>454</v>
      </c>
      <c r="L56" s="140" t="s">
        <v>475</v>
      </c>
      <c r="M56" s="140" t="s">
        <v>456</v>
      </c>
      <c r="N56" s="140" t="s">
        <v>261</v>
      </c>
      <c r="O56" s="140" t="s">
        <v>476</v>
      </c>
      <c r="P56" s="140" t="s">
        <v>307</v>
      </c>
      <c r="Q56" s="140" t="s">
        <v>264</v>
      </c>
      <c r="R56" s="85">
        <v>0</v>
      </c>
      <c r="S56" s="85"/>
      <c r="T56" s="86"/>
      <c r="U56" s="140" t="s">
        <v>477</v>
      </c>
      <c r="V56" s="140" t="s">
        <v>478</v>
      </c>
      <c r="W56" s="140" t="s">
        <v>479</v>
      </c>
      <c r="X56" s="140" t="s">
        <v>480</v>
      </c>
      <c r="Y56" s="92">
        <f>AVERAGE(0,0.5,1,0,0.4,1)</f>
        <v>0.48333333333333334</v>
      </c>
      <c r="Z56" s="85">
        <v>0</v>
      </c>
      <c r="AA56" s="42" t="s">
        <v>267</v>
      </c>
      <c r="AB56" s="140" t="s">
        <v>481</v>
      </c>
      <c r="AC56" s="140" t="s">
        <v>482</v>
      </c>
      <c r="AD56" s="140" t="s">
        <v>483</v>
      </c>
      <c r="AE56" s="140" t="s">
        <v>484</v>
      </c>
      <c r="AF56" s="140" t="s">
        <v>485</v>
      </c>
      <c r="AG56" s="92">
        <f>AVERAGE(1,1,0.5,1)</f>
        <v>0.875</v>
      </c>
      <c r="AH56" s="140" t="s">
        <v>267</v>
      </c>
      <c r="AI56" s="140" t="s">
        <v>267</v>
      </c>
      <c r="AJ56" s="140" t="s">
        <v>267</v>
      </c>
      <c r="AK56" s="140" t="s">
        <v>575</v>
      </c>
      <c r="AL56" s="140" t="s">
        <v>586</v>
      </c>
      <c r="AM56" s="140" t="s">
        <v>587</v>
      </c>
      <c r="AN56" s="140" t="s">
        <v>548</v>
      </c>
      <c r="AO56" s="140" t="s">
        <v>589</v>
      </c>
      <c r="AP56" s="89">
        <f>AVERAGE(1,1,1,1,1)</f>
        <v>1</v>
      </c>
      <c r="AQ56" s="73" t="s">
        <v>594</v>
      </c>
    </row>
    <row r="57" spans="1:43" ht="34.5" customHeight="1" x14ac:dyDescent="0.2">
      <c r="A57" s="81"/>
      <c r="B57" s="141"/>
      <c r="C57" s="141"/>
      <c r="D57" s="141"/>
      <c r="E57" s="141"/>
      <c r="F57" s="141"/>
      <c r="G57" s="141"/>
      <c r="H57" s="83"/>
      <c r="I57" s="141"/>
      <c r="J57" s="141"/>
      <c r="K57" s="141"/>
      <c r="L57" s="141"/>
      <c r="M57" s="141"/>
      <c r="N57" s="141"/>
      <c r="O57" s="141"/>
      <c r="P57" s="141"/>
      <c r="Q57" s="141"/>
      <c r="R57" s="83"/>
      <c r="S57" s="83"/>
      <c r="T57" s="87"/>
      <c r="U57" s="141"/>
      <c r="V57" s="141"/>
      <c r="W57" s="141"/>
      <c r="X57" s="141"/>
      <c r="Y57" s="78"/>
      <c r="Z57" s="83"/>
      <c r="AA57" s="43"/>
      <c r="AB57" s="141"/>
      <c r="AC57" s="141"/>
      <c r="AD57" s="141"/>
      <c r="AE57" s="141"/>
      <c r="AF57" s="141"/>
      <c r="AG57" s="78"/>
      <c r="AH57" s="141"/>
      <c r="AI57" s="141"/>
      <c r="AJ57" s="141"/>
      <c r="AK57" s="141"/>
      <c r="AL57" s="141"/>
      <c r="AM57" s="141"/>
      <c r="AN57" s="141"/>
      <c r="AO57" s="141"/>
      <c r="AP57" s="90"/>
      <c r="AQ57" s="74"/>
    </row>
    <row r="58" spans="1:43" ht="34.5" customHeight="1" x14ac:dyDescent="0.2">
      <c r="A58" s="81"/>
      <c r="B58" s="141"/>
      <c r="C58" s="141"/>
      <c r="D58" s="141"/>
      <c r="E58" s="141"/>
      <c r="F58" s="141"/>
      <c r="G58" s="141"/>
      <c r="H58" s="83"/>
      <c r="I58" s="141"/>
      <c r="J58" s="141"/>
      <c r="K58" s="141"/>
      <c r="L58" s="141"/>
      <c r="M58" s="141"/>
      <c r="N58" s="141"/>
      <c r="O58" s="141"/>
      <c r="P58" s="141"/>
      <c r="Q58" s="141"/>
      <c r="R58" s="83"/>
      <c r="S58" s="83"/>
      <c r="T58" s="87"/>
      <c r="U58" s="141"/>
      <c r="V58" s="141"/>
      <c r="W58" s="141"/>
      <c r="X58" s="141"/>
      <c r="Y58" s="78"/>
      <c r="Z58" s="83"/>
      <c r="AA58" s="43"/>
      <c r="AB58" s="141"/>
      <c r="AC58" s="141"/>
      <c r="AD58" s="141"/>
      <c r="AE58" s="141"/>
      <c r="AF58" s="141"/>
      <c r="AG58" s="78"/>
      <c r="AH58" s="141"/>
      <c r="AI58" s="141"/>
      <c r="AJ58" s="141"/>
      <c r="AK58" s="141"/>
      <c r="AL58" s="141"/>
      <c r="AM58" s="141"/>
      <c r="AN58" s="141"/>
      <c r="AO58" s="141"/>
      <c r="AP58" s="90"/>
      <c r="AQ58" s="74"/>
    </row>
    <row r="59" spans="1:43" ht="34.5" customHeight="1" thickBot="1" x14ac:dyDescent="0.25">
      <c r="A59" s="82"/>
      <c r="B59" s="142"/>
      <c r="C59" s="142"/>
      <c r="D59" s="142"/>
      <c r="E59" s="142"/>
      <c r="F59" s="142"/>
      <c r="G59" s="142"/>
      <c r="H59" s="56"/>
      <c r="I59" s="142"/>
      <c r="J59" s="142"/>
      <c r="K59" s="142"/>
      <c r="L59" s="142"/>
      <c r="M59" s="142"/>
      <c r="N59" s="142"/>
      <c r="O59" s="142"/>
      <c r="P59" s="142"/>
      <c r="Q59" s="142"/>
      <c r="R59" s="56"/>
      <c r="S59" s="56"/>
      <c r="T59" s="88"/>
      <c r="U59" s="142"/>
      <c r="V59" s="142"/>
      <c r="W59" s="142"/>
      <c r="X59" s="142"/>
      <c r="Y59" s="79"/>
      <c r="Z59" s="56"/>
      <c r="AA59" s="44"/>
      <c r="AB59" s="142"/>
      <c r="AC59" s="142"/>
      <c r="AD59" s="142"/>
      <c r="AE59" s="142"/>
      <c r="AF59" s="142"/>
      <c r="AG59" s="79"/>
      <c r="AH59" s="142"/>
      <c r="AI59" s="142"/>
      <c r="AJ59" s="142"/>
      <c r="AK59" s="142"/>
      <c r="AL59" s="142"/>
      <c r="AM59" s="142"/>
      <c r="AN59" s="142"/>
      <c r="AO59" s="142"/>
      <c r="AP59" s="91"/>
      <c r="AQ59" s="75"/>
    </row>
    <row r="60" spans="1:43" ht="39" customHeight="1" x14ac:dyDescent="0.2">
      <c r="A60" s="80">
        <v>15</v>
      </c>
      <c r="B60" s="140" t="s">
        <v>486</v>
      </c>
      <c r="C60" s="140" t="s">
        <v>487</v>
      </c>
      <c r="D60" s="140" t="s">
        <v>276</v>
      </c>
      <c r="E60" s="140" t="s">
        <v>299</v>
      </c>
      <c r="F60" s="140" t="s">
        <v>488</v>
      </c>
      <c r="G60" s="140" t="s">
        <v>352</v>
      </c>
      <c r="H60" s="135">
        <v>44561</v>
      </c>
      <c r="I60" s="140" t="s">
        <v>256</v>
      </c>
      <c r="J60" s="140" t="s">
        <v>342</v>
      </c>
      <c r="K60" s="140" t="s">
        <v>489</v>
      </c>
      <c r="L60" s="140"/>
      <c r="M60" s="140" t="s">
        <v>490</v>
      </c>
      <c r="N60" s="140" t="s">
        <v>283</v>
      </c>
      <c r="O60" s="140" t="s">
        <v>491</v>
      </c>
      <c r="P60" s="140" t="s">
        <v>307</v>
      </c>
      <c r="Q60" s="140" t="s">
        <v>264</v>
      </c>
      <c r="R60" s="133">
        <v>0</v>
      </c>
      <c r="S60" s="133"/>
      <c r="T60" s="134"/>
      <c r="U60" s="140" t="s">
        <v>492</v>
      </c>
      <c r="V60" s="140" t="s">
        <v>493</v>
      </c>
      <c r="W60" s="140" t="s">
        <v>494</v>
      </c>
      <c r="X60" s="140" t="s">
        <v>495</v>
      </c>
      <c r="Y60" s="92">
        <f>AVERAGE(1,1,1,1,1,1)</f>
        <v>1</v>
      </c>
      <c r="Z60" s="133">
        <v>0</v>
      </c>
      <c r="AA60" s="45" t="s">
        <v>267</v>
      </c>
      <c r="AB60" s="140" t="s">
        <v>267</v>
      </c>
      <c r="AC60" s="140" t="s">
        <v>496</v>
      </c>
      <c r="AD60" s="140" t="s">
        <v>497</v>
      </c>
      <c r="AE60" s="140" t="s">
        <v>498</v>
      </c>
      <c r="AF60" s="140" t="s">
        <v>499</v>
      </c>
      <c r="AG60" s="92">
        <f>AVERAGE(0.3,1,1,1,1,1)</f>
        <v>0.8833333333333333</v>
      </c>
      <c r="AH60" s="140" t="s">
        <v>267</v>
      </c>
      <c r="AI60" s="140" t="s">
        <v>267</v>
      </c>
      <c r="AJ60" s="140" t="s">
        <v>267</v>
      </c>
      <c r="AK60" s="140" t="s">
        <v>267</v>
      </c>
      <c r="AL60" s="140" t="s">
        <v>568</v>
      </c>
      <c r="AM60" s="140" t="s">
        <v>549</v>
      </c>
      <c r="AN60" s="140" t="s">
        <v>569</v>
      </c>
      <c r="AO60" s="140" t="s">
        <v>570</v>
      </c>
      <c r="AP60" s="89">
        <f>AVERAGE(1,1,1,1,1)</f>
        <v>1</v>
      </c>
      <c r="AQ60" s="73" t="s">
        <v>594</v>
      </c>
    </row>
    <row r="61" spans="1:43" ht="39" customHeight="1" x14ac:dyDescent="0.2">
      <c r="A61" s="81"/>
      <c r="B61" s="141"/>
      <c r="C61" s="141"/>
      <c r="D61" s="141"/>
      <c r="E61" s="141"/>
      <c r="F61" s="141"/>
      <c r="G61" s="141"/>
      <c r="H61" s="83"/>
      <c r="I61" s="141"/>
      <c r="J61" s="141"/>
      <c r="K61" s="141"/>
      <c r="L61" s="141"/>
      <c r="M61" s="141"/>
      <c r="N61" s="141"/>
      <c r="O61" s="141"/>
      <c r="P61" s="141"/>
      <c r="Q61" s="141"/>
      <c r="R61" s="83"/>
      <c r="S61" s="83"/>
      <c r="T61" s="87"/>
      <c r="U61" s="141"/>
      <c r="V61" s="141"/>
      <c r="W61" s="141"/>
      <c r="X61" s="141"/>
      <c r="Y61" s="78"/>
      <c r="Z61" s="83"/>
      <c r="AA61" s="46"/>
      <c r="AB61" s="141"/>
      <c r="AC61" s="141"/>
      <c r="AD61" s="141"/>
      <c r="AE61" s="141"/>
      <c r="AF61" s="141"/>
      <c r="AG61" s="78"/>
      <c r="AH61" s="141"/>
      <c r="AI61" s="141"/>
      <c r="AJ61" s="141"/>
      <c r="AK61" s="141"/>
      <c r="AL61" s="141"/>
      <c r="AM61" s="141"/>
      <c r="AN61" s="141"/>
      <c r="AO61" s="141"/>
      <c r="AP61" s="90"/>
      <c r="AQ61" s="74"/>
    </row>
    <row r="62" spans="1:43" ht="39" customHeight="1" x14ac:dyDescent="0.2">
      <c r="A62" s="81"/>
      <c r="B62" s="141"/>
      <c r="C62" s="141"/>
      <c r="D62" s="141"/>
      <c r="E62" s="141"/>
      <c r="F62" s="141"/>
      <c r="G62" s="141"/>
      <c r="H62" s="83"/>
      <c r="I62" s="141"/>
      <c r="J62" s="141"/>
      <c r="K62" s="141"/>
      <c r="L62" s="141"/>
      <c r="M62" s="141"/>
      <c r="N62" s="141"/>
      <c r="O62" s="141"/>
      <c r="P62" s="141"/>
      <c r="Q62" s="141"/>
      <c r="R62" s="83"/>
      <c r="S62" s="83"/>
      <c r="T62" s="87"/>
      <c r="U62" s="141"/>
      <c r="V62" s="141"/>
      <c r="W62" s="141"/>
      <c r="X62" s="141"/>
      <c r="Y62" s="78"/>
      <c r="Z62" s="83"/>
      <c r="AA62" s="46"/>
      <c r="AB62" s="141"/>
      <c r="AC62" s="141"/>
      <c r="AD62" s="141"/>
      <c r="AE62" s="141"/>
      <c r="AF62" s="141"/>
      <c r="AG62" s="78"/>
      <c r="AH62" s="141"/>
      <c r="AI62" s="141"/>
      <c r="AJ62" s="141"/>
      <c r="AK62" s="141"/>
      <c r="AL62" s="141"/>
      <c r="AM62" s="141"/>
      <c r="AN62" s="141"/>
      <c r="AO62" s="141"/>
      <c r="AP62" s="90"/>
      <c r="AQ62" s="74"/>
    </row>
    <row r="63" spans="1:43" ht="39" customHeight="1" thickBot="1" x14ac:dyDescent="0.25">
      <c r="A63" s="82"/>
      <c r="B63" s="142"/>
      <c r="C63" s="142"/>
      <c r="D63" s="142"/>
      <c r="E63" s="142"/>
      <c r="F63" s="142"/>
      <c r="G63" s="142"/>
      <c r="H63" s="56"/>
      <c r="I63" s="142"/>
      <c r="J63" s="142"/>
      <c r="K63" s="142"/>
      <c r="L63" s="142"/>
      <c r="M63" s="142"/>
      <c r="N63" s="142"/>
      <c r="O63" s="142"/>
      <c r="P63" s="142"/>
      <c r="Q63" s="142"/>
      <c r="R63" s="56"/>
      <c r="S63" s="56"/>
      <c r="T63" s="88"/>
      <c r="U63" s="142"/>
      <c r="V63" s="142"/>
      <c r="W63" s="142"/>
      <c r="X63" s="142"/>
      <c r="Y63" s="79"/>
      <c r="Z63" s="56"/>
      <c r="AA63" s="47"/>
      <c r="AB63" s="142"/>
      <c r="AC63" s="142"/>
      <c r="AD63" s="142"/>
      <c r="AE63" s="142"/>
      <c r="AF63" s="142"/>
      <c r="AG63" s="79"/>
      <c r="AH63" s="142"/>
      <c r="AI63" s="142"/>
      <c r="AJ63" s="142"/>
      <c r="AK63" s="142"/>
      <c r="AL63" s="142"/>
      <c r="AM63" s="142"/>
      <c r="AN63" s="142"/>
      <c r="AO63" s="142"/>
      <c r="AP63" s="91"/>
      <c r="AQ63" s="75"/>
    </row>
    <row r="64" spans="1:43" ht="45" customHeight="1" x14ac:dyDescent="0.2">
      <c r="A64" s="80">
        <v>16</v>
      </c>
      <c r="B64" s="140" t="s">
        <v>486</v>
      </c>
      <c r="C64" s="140" t="s">
        <v>500</v>
      </c>
      <c r="D64" s="140" t="s">
        <v>276</v>
      </c>
      <c r="E64" s="140" t="s">
        <v>299</v>
      </c>
      <c r="F64" s="140" t="s">
        <v>501</v>
      </c>
      <c r="G64" s="140" t="s">
        <v>502</v>
      </c>
      <c r="H64" s="84">
        <v>44561</v>
      </c>
      <c r="I64" s="140" t="s">
        <v>256</v>
      </c>
      <c r="J64" s="140" t="s">
        <v>503</v>
      </c>
      <c r="K64" s="140" t="s">
        <v>504</v>
      </c>
      <c r="L64" s="140"/>
      <c r="M64" s="140" t="s">
        <v>505</v>
      </c>
      <c r="N64" s="140" t="s">
        <v>283</v>
      </c>
      <c r="O64" s="140" t="s">
        <v>506</v>
      </c>
      <c r="P64" s="140"/>
      <c r="Q64" s="140"/>
      <c r="R64" s="85">
        <v>0</v>
      </c>
      <c r="S64" s="85"/>
      <c r="T64" s="86"/>
      <c r="U64" s="140" t="s">
        <v>507</v>
      </c>
      <c r="V64" s="140" t="s">
        <v>267</v>
      </c>
      <c r="W64" s="140" t="s">
        <v>267</v>
      </c>
      <c r="X64" s="140" t="s">
        <v>508</v>
      </c>
      <c r="Y64" s="136">
        <f>AVERAGE(0,0,0,0,0)</f>
        <v>0</v>
      </c>
      <c r="Z64" s="85">
        <v>0</v>
      </c>
      <c r="AA64" s="42" t="s">
        <v>267</v>
      </c>
      <c r="AB64" s="140" t="s">
        <v>267</v>
      </c>
      <c r="AC64" s="140" t="s">
        <v>509</v>
      </c>
      <c r="AD64" s="140" t="s">
        <v>510</v>
      </c>
      <c r="AE64" s="140" t="s">
        <v>267</v>
      </c>
      <c r="AF64" s="140" t="s">
        <v>511</v>
      </c>
      <c r="AG64" s="92">
        <f>AVERAGE(0,0)</f>
        <v>0</v>
      </c>
      <c r="AH64" s="140" t="s">
        <v>512</v>
      </c>
      <c r="AI64" s="140"/>
      <c r="AJ64" s="140" t="s">
        <v>530</v>
      </c>
      <c r="AK64" s="140" t="s">
        <v>532</v>
      </c>
      <c r="AL64" s="140" t="s">
        <v>536</v>
      </c>
      <c r="AM64" s="140" t="s">
        <v>550</v>
      </c>
      <c r="AN64" s="140" t="s">
        <v>535</v>
      </c>
      <c r="AO64" s="140" t="s">
        <v>571</v>
      </c>
      <c r="AP64" s="89">
        <f>AVERAGE(0)</f>
        <v>0</v>
      </c>
      <c r="AQ64" s="73" t="s">
        <v>593</v>
      </c>
    </row>
    <row r="65" spans="1:43" ht="45" customHeight="1" x14ac:dyDescent="0.2">
      <c r="A65" s="81"/>
      <c r="B65" s="141"/>
      <c r="C65" s="141"/>
      <c r="D65" s="141"/>
      <c r="E65" s="141"/>
      <c r="F65" s="141"/>
      <c r="G65" s="141"/>
      <c r="H65" s="83"/>
      <c r="I65" s="141"/>
      <c r="J65" s="141"/>
      <c r="K65" s="141"/>
      <c r="L65" s="141"/>
      <c r="M65" s="141"/>
      <c r="N65" s="141"/>
      <c r="O65" s="141"/>
      <c r="P65" s="141"/>
      <c r="Q65" s="141"/>
      <c r="R65" s="83"/>
      <c r="S65" s="83"/>
      <c r="T65" s="87"/>
      <c r="U65" s="141"/>
      <c r="V65" s="141"/>
      <c r="W65" s="141"/>
      <c r="X65" s="141"/>
      <c r="Y65" s="78"/>
      <c r="Z65" s="83"/>
      <c r="AA65" s="43"/>
      <c r="AB65" s="141"/>
      <c r="AC65" s="141"/>
      <c r="AD65" s="141"/>
      <c r="AE65" s="141"/>
      <c r="AF65" s="141"/>
      <c r="AG65" s="78"/>
      <c r="AH65" s="141"/>
      <c r="AI65" s="141"/>
      <c r="AJ65" s="141"/>
      <c r="AK65" s="141"/>
      <c r="AL65" s="141"/>
      <c r="AM65" s="141"/>
      <c r="AN65" s="141"/>
      <c r="AO65" s="141"/>
      <c r="AP65" s="90"/>
      <c r="AQ65" s="74"/>
    </row>
    <row r="66" spans="1:43" ht="45" customHeight="1" x14ac:dyDescent="0.2">
      <c r="A66" s="81"/>
      <c r="B66" s="141"/>
      <c r="C66" s="141"/>
      <c r="D66" s="141"/>
      <c r="E66" s="141"/>
      <c r="F66" s="141"/>
      <c r="G66" s="141"/>
      <c r="H66" s="83"/>
      <c r="I66" s="141"/>
      <c r="J66" s="141"/>
      <c r="K66" s="141"/>
      <c r="L66" s="141"/>
      <c r="M66" s="141"/>
      <c r="N66" s="141"/>
      <c r="O66" s="141"/>
      <c r="P66" s="141"/>
      <c r="Q66" s="141"/>
      <c r="R66" s="83"/>
      <c r="S66" s="83"/>
      <c r="T66" s="87"/>
      <c r="U66" s="141"/>
      <c r="V66" s="141"/>
      <c r="W66" s="141"/>
      <c r="X66" s="141"/>
      <c r="Y66" s="78"/>
      <c r="Z66" s="83"/>
      <c r="AA66" s="43"/>
      <c r="AB66" s="141"/>
      <c r="AC66" s="141"/>
      <c r="AD66" s="141"/>
      <c r="AE66" s="141"/>
      <c r="AF66" s="141"/>
      <c r="AG66" s="78"/>
      <c r="AH66" s="141"/>
      <c r="AI66" s="141"/>
      <c r="AJ66" s="141"/>
      <c r="AK66" s="141"/>
      <c r="AL66" s="141"/>
      <c r="AM66" s="141"/>
      <c r="AN66" s="141"/>
      <c r="AO66" s="141"/>
      <c r="AP66" s="90"/>
      <c r="AQ66" s="74"/>
    </row>
    <row r="67" spans="1:43" ht="45" customHeight="1" thickBot="1" x14ac:dyDescent="0.25">
      <c r="A67" s="82"/>
      <c r="B67" s="142"/>
      <c r="C67" s="142"/>
      <c r="D67" s="142"/>
      <c r="E67" s="142"/>
      <c r="F67" s="142"/>
      <c r="G67" s="142"/>
      <c r="H67" s="56"/>
      <c r="I67" s="142"/>
      <c r="J67" s="142"/>
      <c r="K67" s="142"/>
      <c r="L67" s="142"/>
      <c r="M67" s="142"/>
      <c r="N67" s="142"/>
      <c r="O67" s="142"/>
      <c r="P67" s="142"/>
      <c r="Q67" s="142"/>
      <c r="R67" s="56"/>
      <c r="S67" s="56"/>
      <c r="T67" s="88"/>
      <c r="U67" s="142"/>
      <c r="V67" s="142"/>
      <c r="W67" s="142"/>
      <c r="X67" s="142"/>
      <c r="Y67" s="79"/>
      <c r="Z67" s="56"/>
      <c r="AA67" s="44"/>
      <c r="AB67" s="142"/>
      <c r="AC67" s="142"/>
      <c r="AD67" s="142"/>
      <c r="AE67" s="142"/>
      <c r="AF67" s="142"/>
      <c r="AG67" s="79"/>
      <c r="AH67" s="142"/>
      <c r="AI67" s="142"/>
      <c r="AJ67" s="142"/>
      <c r="AK67" s="142"/>
      <c r="AL67" s="142"/>
      <c r="AM67" s="142"/>
      <c r="AN67" s="142"/>
      <c r="AO67" s="142"/>
      <c r="AP67" s="91"/>
      <c r="AQ67" s="75"/>
    </row>
    <row r="68" spans="1:43" ht="45" customHeight="1" x14ac:dyDescent="0.2">
      <c r="A68" s="80">
        <v>17</v>
      </c>
      <c r="B68" s="140" t="s">
        <v>486</v>
      </c>
      <c r="C68" s="140" t="s">
        <v>513</v>
      </c>
      <c r="D68" s="140" t="s">
        <v>276</v>
      </c>
      <c r="E68" s="140" t="s">
        <v>299</v>
      </c>
      <c r="F68" s="140" t="s">
        <v>501</v>
      </c>
      <c r="G68" s="140" t="s">
        <v>255</v>
      </c>
      <c r="H68" s="135">
        <v>44561</v>
      </c>
      <c r="I68" s="140" t="s">
        <v>256</v>
      </c>
      <c r="J68" s="140" t="s">
        <v>503</v>
      </c>
      <c r="K68" s="140" t="s">
        <v>514</v>
      </c>
      <c r="L68" s="140"/>
      <c r="M68" s="140" t="s">
        <v>515</v>
      </c>
      <c r="N68" s="140" t="s">
        <v>283</v>
      </c>
      <c r="O68" s="140" t="s">
        <v>516</v>
      </c>
      <c r="P68" s="140"/>
      <c r="Q68" s="140"/>
      <c r="R68" s="133">
        <v>0</v>
      </c>
      <c r="S68" s="133"/>
      <c r="T68" s="134"/>
      <c r="U68" s="140" t="s">
        <v>517</v>
      </c>
      <c r="V68" s="140" t="s">
        <v>267</v>
      </c>
      <c r="W68" s="140" t="s">
        <v>267</v>
      </c>
      <c r="X68" s="140" t="s">
        <v>518</v>
      </c>
      <c r="Y68" s="92">
        <f>AVERAGE(0,0,0,0,0.3)</f>
        <v>0.06</v>
      </c>
      <c r="Z68" s="133">
        <v>0</v>
      </c>
      <c r="AA68" s="45" t="s">
        <v>267</v>
      </c>
      <c r="AB68" s="140" t="s">
        <v>267</v>
      </c>
      <c r="AC68" s="140" t="s">
        <v>519</v>
      </c>
      <c r="AD68" s="140" t="s">
        <v>520</v>
      </c>
      <c r="AE68" s="140" t="s">
        <v>267</v>
      </c>
      <c r="AF68" s="140" t="s">
        <v>521</v>
      </c>
      <c r="AG68" s="92">
        <f>AVERAGE(0.5)</f>
        <v>0.5</v>
      </c>
      <c r="AH68" s="140" t="s">
        <v>267</v>
      </c>
      <c r="AI68" s="140" t="s">
        <v>267</v>
      </c>
      <c r="AJ68" s="140" t="s">
        <v>267</v>
      </c>
      <c r="AK68" s="140" t="s">
        <v>267</v>
      </c>
      <c r="AL68" s="140" t="s">
        <v>524</v>
      </c>
      <c r="AM68" s="140" t="s">
        <v>551</v>
      </c>
      <c r="AN68" s="140" t="s">
        <v>267</v>
      </c>
      <c r="AO68" s="140" t="s">
        <v>572</v>
      </c>
      <c r="AP68" s="89">
        <f>AVERAGE(1,0,'[1]Plan de Participación'!$AM$16:$AM$190,0,0,0,0)</f>
        <v>0.16666666666666666</v>
      </c>
      <c r="AQ68" s="73" t="s">
        <v>593</v>
      </c>
    </row>
    <row r="69" spans="1:43" ht="45" customHeight="1" x14ac:dyDescent="0.2">
      <c r="A69" s="81"/>
      <c r="B69" s="141"/>
      <c r="C69" s="141"/>
      <c r="D69" s="141"/>
      <c r="E69" s="141"/>
      <c r="F69" s="141"/>
      <c r="G69" s="141"/>
      <c r="H69" s="83"/>
      <c r="I69" s="141"/>
      <c r="J69" s="141"/>
      <c r="K69" s="141"/>
      <c r="L69" s="141"/>
      <c r="M69" s="141"/>
      <c r="N69" s="141"/>
      <c r="O69" s="141"/>
      <c r="P69" s="141"/>
      <c r="Q69" s="141"/>
      <c r="R69" s="83"/>
      <c r="S69" s="83"/>
      <c r="T69" s="87"/>
      <c r="U69" s="141"/>
      <c r="V69" s="141"/>
      <c r="W69" s="141"/>
      <c r="X69" s="141"/>
      <c r="Y69" s="78"/>
      <c r="Z69" s="83"/>
      <c r="AA69" s="46"/>
      <c r="AB69" s="141"/>
      <c r="AC69" s="141"/>
      <c r="AD69" s="141"/>
      <c r="AE69" s="141"/>
      <c r="AF69" s="141"/>
      <c r="AG69" s="78"/>
      <c r="AH69" s="141"/>
      <c r="AI69" s="141"/>
      <c r="AJ69" s="141"/>
      <c r="AK69" s="141"/>
      <c r="AL69" s="141"/>
      <c r="AM69" s="141"/>
      <c r="AN69" s="141"/>
      <c r="AO69" s="141"/>
      <c r="AP69" s="90"/>
      <c r="AQ69" s="74"/>
    </row>
    <row r="70" spans="1:43" ht="45" customHeight="1" x14ac:dyDescent="0.2">
      <c r="A70" s="81"/>
      <c r="B70" s="141"/>
      <c r="C70" s="141"/>
      <c r="D70" s="141"/>
      <c r="E70" s="141"/>
      <c r="F70" s="141"/>
      <c r="G70" s="141"/>
      <c r="H70" s="83"/>
      <c r="I70" s="141"/>
      <c r="J70" s="141"/>
      <c r="K70" s="141"/>
      <c r="L70" s="141"/>
      <c r="M70" s="141"/>
      <c r="N70" s="141"/>
      <c r="O70" s="141"/>
      <c r="P70" s="141"/>
      <c r="Q70" s="141"/>
      <c r="R70" s="83"/>
      <c r="S70" s="83"/>
      <c r="T70" s="87"/>
      <c r="U70" s="141"/>
      <c r="V70" s="141"/>
      <c r="W70" s="141"/>
      <c r="X70" s="141"/>
      <c r="Y70" s="78"/>
      <c r="Z70" s="83"/>
      <c r="AA70" s="46"/>
      <c r="AB70" s="141"/>
      <c r="AC70" s="141"/>
      <c r="AD70" s="141"/>
      <c r="AE70" s="141"/>
      <c r="AF70" s="141"/>
      <c r="AG70" s="78"/>
      <c r="AH70" s="141"/>
      <c r="AI70" s="141"/>
      <c r="AJ70" s="141"/>
      <c r="AK70" s="141"/>
      <c r="AL70" s="141"/>
      <c r="AM70" s="141"/>
      <c r="AN70" s="141"/>
      <c r="AO70" s="141"/>
      <c r="AP70" s="90"/>
      <c r="AQ70" s="74"/>
    </row>
    <row r="71" spans="1:43" ht="45" customHeight="1" thickBot="1" x14ac:dyDescent="0.25">
      <c r="A71" s="82"/>
      <c r="B71" s="142"/>
      <c r="C71" s="142"/>
      <c r="D71" s="142"/>
      <c r="E71" s="142"/>
      <c r="F71" s="142"/>
      <c r="G71" s="142"/>
      <c r="H71" s="56"/>
      <c r="I71" s="142"/>
      <c r="J71" s="142"/>
      <c r="K71" s="142"/>
      <c r="L71" s="142"/>
      <c r="M71" s="142"/>
      <c r="N71" s="142"/>
      <c r="O71" s="142"/>
      <c r="P71" s="142"/>
      <c r="Q71" s="142"/>
      <c r="R71" s="56"/>
      <c r="S71" s="83"/>
      <c r="T71" s="87"/>
      <c r="U71" s="142"/>
      <c r="V71" s="142"/>
      <c r="W71" s="142"/>
      <c r="X71" s="142"/>
      <c r="Y71" s="79"/>
      <c r="Z71" s="56"/>
      <c r="AA71" s="47"/>
      <c r="AB71" s="142"/>
      <c r="AC71" s="142"/>
      <c r="AD71" s="142"/>
      <c r="AE71" s="142"/>
      <c r="AF71" s="142"/>
      <c r="AG71" s="79"/>
      <c r="AH71" s="142"/>
      <c r="AI71" s="142"/>
      <c r="AJ71" s="142"/>
      <c r="AK71" s="142"/>
      <c r="AL71" s="142"/>
      <c r="AM71" s="142"/>
      <c r="AN71" s="142"/>
      <c r="AO71" s="142"/>
      <c r="AP71" s="91"/>
      <c r="AQ71" s="75"/>
    </row>
    <row r="72" spans="1:43" ht="34.5" customHeight="1" thickBot="1" x14ac:dyDescent="0.25">
      <c r="A72" s="48"/>
      <c r="B72" s="48"/>
      <c r="C72" s="48"/>
      <c r="D72" s="49"/>
      <c r="E72" s="48"/>
      <c r="F72" s="49"/>
      <c r="G72" s="49"/>
      <c r="H72" s="49"/>
      <c r="I72" s="49"/>
      <c r="J72" s="48"/>
      <c r="K72" s="48"/>
      <c r="L72" s="48"/>
      <c r="M72" s="48"/>
      <c r="N72" s="48"/>
      <c r="O72" s="48"/>
      <c r="P72" s="48"/>
      <c r="Q72" s="48"/>
      <c r="R72" s="48"/>
      <c r="S72" s="139" t="s">
        <v>522</v>
      </c>
      <c r="T72" s="99"/>
      <c r="U72" s="99"/>
      <c r="V72" s="99"/>
      <c r="W72" s="99"/>
      <c r="X72" s="105"/>
      <c r="Y72" s="50">
        <f>AVERAGE(Y4:Y63)</f>
        <v>0.63284722222222223</v>
      </c>
      <c r="Z72" s="48"/>
      <c r="AA72" s="139" t="s">
        <v>523</v>
      </c>
      <c r="AB72" s="99"/>
      <c r="AC72" s="99"/>
      <c r="AD72" s="99"/>
      <c r="AE72" s="99"/>
      <c r="AF72" s="105"/>
      <c r="AG72" s="50">
        <f>AVERAGE(AG4:AG63)</f>
        <v>0.70933333333333326</v>
      </c>
      <c r="AI72" s="48"/>
      <c r="AJ72" s="139" t="s">
        <v>590</v>
      </c>
      <c r="AK72" s="99"/>
      <c r="AL72" s="99"/>
      <c r="AM72" s="99"/>
      <c r="AN72" s="99"/>
      <c r="AO72" s="105"/>
      <c r="AP72" s="50">
        <f>AVERAGE(AP12:AP63,AP68)</f>
        <v>0.9279761904761904</v>
      </c>
    </row>
    <row r="73" spans="1:43" ht="14.25" customHeight="1" x14ac:dyDescent="0.2">
      <c r="A73" s="48"/>
      <c r="B73" s="48"/>
      <c r="C73" s="48"/>
      <c r="D73" s="49"/>
      <c r="E73" s="48"/>
      <c r="F73" s="49"/>
      <c r="G73" s="49"/>
      <c r="H73" s="49"/>
      <c r="I73" s="49"/>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row>
    <row r="74" spans="1:43" ht="14.25" customHeight="1" x14ac:dyDescent="0.2">
      <c r="A74" s="48"/>
      <c r="B74" s="48"/>
      <c r="C74" s="48"/>
      <c r="D74" s="49"/>
      <c r="E74" s="48"/>
      <c r="F74" s="49"/>
      <c r="G74" s="49"/>
      <c r="H74" s="49"/>
      <c r="I74" s="49"/>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row>
    <row r="75" spans="1:43" ht="14.25" customHeight="1" x14ac:dyDescent="0.2">
      <c r="A75" s="48"/>
      <c r="B75" s="48"/>
      <c r="C75" s="48"/>
      <c r="D75" s="49"/>
      <c r="E75" s="48"/>
      <c r="F75" s="49"/>
      <c r="G75" s="49"/>
      <c r="H75" s="49"/>
      <c r="I75" s="49"/>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row>
    <row r="76" spans="1:43" ht="14.25" customHeight="1" x14ac:dyDescent="0.2">
      <c r="A76" s="48"/>
      <c r="B76" s="48"/>
      <c r="C76" s="48"/>
      <c r="D76" s="49"/>
      <c r="E76" s="48"/>
      <c r="F76" s="49"/>
      <c r="G76" s="49"/>
      <c r="H76" s="49"/>
      <c r="I76" s="49"/>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row>
    <row r="77" spans="1:43" ht="14.25" customHeight="1" x14ac:dyDescent="0.2">
      <c r="A77" s="48"/>
      <c r="B77" s="48"/>
      <c r="C77" s="48"/>
      <c r="D77" s="49"/>
      <c r="E77" s="48"/>
      <c r="F77" s="49"/>
      <c r="G77" s="49"/>
      <c r="H77" s="49"/>
      <c r="I77" s="49"/>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row>
    <row r="78" spans="1:43" ht="14.25" customHeight="1" x14ac:dyDescent="0.2">
      <c r="A78" s="48"/>
      <c r="B78" s="48"/>
      <c r="C78" s="48"/>
      <c r="D78" s="49"/>
      <c r="E78" s="48"/>
      <c r="F78" s="49"/>
      <c r="G78" s="49"/>
      <c r="H78" s="49"/>
      <c r="I78" s="49"/>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row>
    <row r="79" spans="1:43" ht="14.25" customHeight="1" x14ac:dyDescent="0.2">
      <c r="A79" s="48"/>
      <c r="B79" s="48"/>
      <c r="C79" s="48"/>
      <c r="D79" s="49"/>
      <c r="E79" s="48"/>
      <c r="F79" s="49"/>
      <c r="G79" s="49"/>
      <c r="H79" s="49"/>
      <c r="I79" s="49"/>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row>
    <row r="80" spans="1:43" ht="14.25" customHeight="1" x14ac:dyDescent="0.2">
      <c r="A80" s="48"/>
      <c r="B80" s="48"/>
      <c r="C80" s="48"/>
      <c r="D80" s="49"/>
      <c r="E80" s="48"/>
      <c r="F80" s="49"/>
      <c r="G80" s="49"/>
      <c r="H80" s="49"/>
      <c r="I80" s="49"/>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row>
    <row r="81" spans="1:42" ht="14.25" customHeight="1" x14ac:dyDescent="0.2">
      <c r="A81" s="48"/>
      <c r="B81" s="48"/>
      <c r="C81" s="48"/>
      <c r="D81" s="49"/>
      <c r="E81" s="48"/>
      <c r="F81" s="49"/>
      <c r="G81" s="49"/>
      <c r="H81" s="49"/>
      <c r="I81" s="49"/>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row>
    <row r="82" spans="1:42" ht="63.75" customHeight="1" x14ac:dyDescent="0.2">
      <c r="A82" s="48"/>
      <c r="B82" s="48"/>
      <c r="C82" s="48"/>
      <c r="D82" s="49"/>
      <c r="E82" s="48"/>
      <c r="F82" s="49"/>
      <c r="G82" s="49"/>
      <c r="H82" s="49"/>
      <c r="I82" s="49"/>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row>
    <row r="83" spans="1:42" ht="14.25" customHeight="1" x14ac:dyDescent="0.2">
      <c r="A83" s="48"/>
      <c r="B83" s="48"/>
      <c r="C83" s="48"/>
      <c r="D83" s="49"/>
      <c r="E83" s="48"/>
      <c r="F83" s="49"/>
      <c r="G83" s="49"/>
      <c r="H83" s="49"/>
      <c r="I83" s="49"/>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row>
    <row r="84" spans="1:42" ht="14.25" customHeight="1" x14ac:dyDescent="0.2">
      <c r="A84" s="48"/>
      <c r="B84" s="48"/>
      <c r="C84" s="48"/>
      <c r="D84" s="49"/>
      <c r="E84" s="48"/>
      <c r="F84" s="49"/>
      <c r="G84" s="49"/>
      <c r="H84" s="49"/>
      <c r="I84" s="49"/>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row>
    <row r="85" spans="1:42" ht="14.25" customHeight="1" x14ac:dyDescent="0.2">
      <c r="A85" s="48"/>
      <c r="B85" s="48"/>
      <c r="C85" s="48"/>
      <c r="D85" s="49"/>
      <c r="E85" s="48"/>
      <c r="F85" s="49"/>
      <c r="G85" s="49"/>
      <c r="H85" s="49"/>
      <c r="I85" s="49"/>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row>
    <row r="86" spans="1:42" ht="14.25" customHeight="1" x14ac:dyDescent="0.2">
      <c r="A86" s="48"/>
      <c r="B86" s="48"/>
      <c r="C86" s="48"/>
      <c r="D86" s="49"/>
      <c r="E86" s="48"/>
      <c r="F86" s="49"/>
      <c r="G86" s="49"/>
      <c r="H86" s="49"/>
      <c r="I86" s="49"/>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row>
    <row r="87" spans="1:42" ht="14.25" customHeight="1" x14ac:dyDescent="0.2">
      <c r="A87" s="48"/>
      <c r="B87" s="48"/>
      <c r="C87" s="48"/>
      <c r="D87" s="49"/>
      <c r="E87" s="48"/>
      <c r="F87" s="49"/>
      <c r="G87" s="49"/>
      <c r="H87" s="49"/>
      <c r="I87" s="49"/>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row>
    <row r="88" spans="1:42" ht="14.25" customHeight="1" x14ac:dyDescent="0.2">
      <c r="A88" s="48"/>
      <c r="B88" s="48"/>
      <c r="C88" s="48"/>
      <c r="D88" s="49"/>
      <c r="E88" s="48"/>
      <c r="F88" s="49"/>
      <c r="G88" s="49"/>
      <c r="H88" s="49"/>
      <c r="I88" s="49"/>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row>
    <row r="89" spans="1:42" ht="14.25" customHeight="1" x14ac:dyDescent="0.2">
      <c r="A89" s="48"/>
      <c r="B89" s="48"/>
      <c r="C89" s="48"/>
      <c r="D89" s="49"/>
      <c r="E89" s="48"/>
      <c r="F89" s="49"/>
      <c r="G89" s="49"/>
      <c r="H89" s="49"/>
      <c r="I89" s="49"/>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row>
    <row r="90" spans="1:42" ht="14.25" customHeight="1" x14ac:dyDescent="0.2">
      <c r="A90" s="48"/>
      <c r="B90" s="48"/>
      <c r="C90" s="48"/>
      <c r="D90" s="49"/>
      <c r="E90" s="48"/>
      <c r="F90" s="49"/>
      <c r="G90" s="49"/>
      <c r="H90" s="49"/>
      <c r="I90" s="49"/>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row>
    <row r="91" spans="1:42" ht="14.25" customHeight="1" x14ac:dyDescent="0.2">
      <c r="A91" s="48"/>
      <c r="B91" s="48"/>
      <c r="C91" s="48"/>
      <c r="D91" s="49"/>
      <c r="E91" s="48"/>
      <c r="F91" s="49"/>
      <c r="G91" s="49"/>
      <c r="H91" s="49"/>
      <c r="I91" s="49"/>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row>
    <row r="92" spans="1:42" ht="14.25" customHeight="1" x14ac:dyDescent="0.2">
      <c r="A92" s="48"/>
      <c r="B92" s="48"/>
      <c r="C92" s="48"/>
      <c r="D92" s="49"/>
      <c r="E92" s="48"/>
      <c r="F92" s="49"/>
      <c r="G92" s="49"/>
      <c r="H92" s="49"/>
      <c r="I92" s="49"/>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row>
    <row r="93" spans="1:42" ht="14.25" customHeight="1" x14ac:dyDescent="0.2">
      <c r="A93" s="48"/>
      <c r="B93" s="48"/>
      <c r="C93" s="48"/>
      <c r="D93" s="49"/>
      <c r="E93" s="48"/>
      <c r="F93" s="49"/>
      <c r="G93" s="49"/>
      <c r="H93" s="49"/>
      <c r="I93" s="49"/>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row>
    <row r="94" spans="1:42" ht="14.25" customHeight="1" x14ac:dyDescent="0.2">
      <c r="A94" s="48"/>
      <c r="B94" s="48"/>
      <c r="C94" s="48"/>
      <c r="D94" s="49"/>
      <c r="E94" s="48"/>
      <c r="F94" s="49"/>
      <c r="G94" s="49"/>
      <c r="H94" s="49"/>
      <c r="I94" s="49"/>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row>
    <row r="95" spans="1:42" ht="14.25" customHeight="1" x14ac:dyDescent="0.2">
      <c r="A95" s="48"/>
      <c r="B95" s="48"/>
      <c r="C95" s="48"/>
      <c r="D95" s="49"/>
      <c r="E95" s="48"/>
      <c r="F95" s="49"/>
      <c r="G95" s="49"/>
      <c r="H95" s="49"/>
      <c r="I95" s="49"/>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row>
    <row r="96" spans="1:42" ht="14.25" customHeight="1" x14ac:dyDescent="0.2">
      <c r="A96" s="48"/>
      <c r="B96" s="48"/>
      <c r="C96" s="48"/>
      <c r="D96" s="49"/>
      <c r="E96" s="48"/>
      <c r="F96" s="49"/>
      <c r="G96" s="49"/>
      <c r="H96" s="49"/>
      <c r="I96" s="49"/>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row>
    <row r="97" spans="1:42" ht="14.25" customHeight="1" x14ac:dyDescent="0.2">
      <c r="A97" s="48"/>
      <c r="B97" s="48"/>
      <c r="C97" s="48"/>
      <c r="D97" s="49"/>
      <c r="E97" s="48"/>
      <c r="F97" s="49"/>
      <c r="G97" s="49"/>
      <c r="H97" s="49"/>
      <c r="I97" s="49"/>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row>
    <row r="98" spans="1:42" ht="14.25" customHeight="1" x14ac:dyDescent="0.2">
      <c r="A98" s="48"/>
      <c r="B98" s="48"/>
      <c r="C98" s="48"/>
      <c r="D98" s="49"/>
      <c r="E98" s="48"/>
      <c r="F98" s="49"/>
      <c r="G98" s="49"/>
      <c r="H98" s="49"/>
      <c r="I98" s="49"/>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row>
    <row r="99" spans="1:42" ht="14.25" customHeight="1" x14ac:dyDescent="0.2">
      <c r="A99" s="48"/>
      <c r="B99" s="48"/>
      <c r="C99" s="48"/>
      <c r="D99" s="49"/>
      <c r="E99" s="48"/>
      <c r="F99" s="49"/>
      <c r="G99" s="49"/>
      <c r="H99" s="49"/>
      <c r="I99" s="49"/>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row>
    <row r="100" spans="1:42" ht="14.25" customHeight="1" x14ac:dyDescent="0.2">
      <c r="A100" s="48"/>
      <c r="B100" s="48"/>
      <c r="C100" s="48"/>
      <c r="D100" s="49"/>
      <c r="E100" s="48"/>
      <c r="F100" s="49"/>
      <c r="G100" s="51"/>
      <c r="H100" s="51"/>
      <c r="I100" s="51"/>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row>
    <row r="101" spans="1:42" ht="14.25" customHeight="1" x14ac:dyDescent="0.2">
      <c r="A101" s="48"/>
      <c r="B101" s="48"/>
      <c r="C101" s="48"/>
      <c r="D101" s="49"/>
      <c r="E101" s="48"/>
      <c r="F101" s="49"/>
      <c r="G101" s="49"/>
      <c r="H101" s="49"/>
      <c r="I101" s="49"/>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row>
    <row r="102" spans="1:42" ht="14.25" customHeight="1" x14ac:dyDescent="0.2">
      <c r="A102" s="48"/>
      <c r="B102" s="48"/>
      <c r="C102" s="48"/>
      <c r="D102" s="49"/>
      <c r="E102" s="48"/>
      <c r="F102" s="49"/>
      <c r="G102" s="49"/>
      <c r="H102" s="49"/>
      <c r="I102" s="49"/>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row>
    <row r="103" spans="1:42" ht="14.25" customHeight="1" x14ac:dyDescent="0.2">
      <c r="A103" s="48"/>
      <c r="B103" s="48"/>
      <c r="C103" s="48"/>
      <c r="D103" s="49"/>
      <c r="E103" s="48"/>
      <c r="F103" s="49"/>
      <c r="G103" s="49"/>
      <c r="H103" s="49"/>
      <c r="I103" s="49"/>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row>
    <row r="104" spans="1:42" ht="14.25" customHeight="1" x14ac:dyDescent="0.2">
      <c r="A104" s="48"/>
      <c r="B104" s="48"/>
      <c r="C104" s="48"/>
      <c r="D104" s="49"/>
      <c r="E104" s="48"/>
      <c r="F104" s="49"/>
      <c r="G104" s="49"/>
      <c r="H104" s="49"/>
      <c r="I104" s="49"/>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row>
    <row r="105" spans="1:42" ht="14.25" customHeight="1" x14ac:dyDescent="0.2">
      <c r="A105" s="48"/>
      <c r="B105" s="48"/>
      <c r="C105" s="48"/>
      <c r="D105" s="49"/>
      <c r="E105" s="48"/>
      <c r="F105" s="49"/>
      <c r="G105" s="49"/>
      <c r="H105" s="49"/>
      <c r="I105" s="49"/>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row>
    <row r="106" spans="1:42" ht="14.25" customHeight="1" x14ac:dyDescent="0.2">
      <c r="A106" s="48"/>
      <c r="B106" s="48"/>
      <c r="C106" s="48"/>
      <c r="D106" s="49"/>
      <c r="E106" s="48"/>
      <c r="F106" s="49"/>
      <c r="G106" s="49"/>
      <c r="H106" s="49"/>
      <c r="I106" s="49"/>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row>
    <row r="107" spans="1:42" ht="14.25" customHeight="1" x14ac:dyDescent="0.2">
      <c r="A107" s="48"/>
      <c r="B107" s="48"/>
      <c r="C107" s="48"/>
      <c r="D107" s="49"/>
      <c r="E107" s="48"/>
      <c r="F107" s="49"/>
      <c r="G107" s="49"/>
      <c r="H107" s="49"/>
      <c r="I107" s="49"/>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row>
    <row r="108" spans="1:42" ht="14.25" customHeight="1" x14ac:dyDescent="0.2">
      <c r="A108" s="48"/>
      <c r="B108" s="48"/>
      <c r="C108" s="48"/>
      <c r="D108" s="49"/>
      <c r="E108" s="48"/>
      <c r="F108" s="49"/>
      <c r="G108" s="49"/>
      <c r="H108" s="49"/>
      <c r="I108" s="49"/>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row>
    <row r="109" spans="1:42" ht="14.25" customHeight="1" x14ac:dyDescent="0.2">
      <c r="A109" s="48"/>
      <c r="B109" s="48"/>
      <c r="C109" s="48"/>
      <c r="D109" s="49"/>
      <c r="E109" s="48"/>
      <c r="F109" s="49"/>
      <c r="G109" s="49"/>
      <c r="H109" s="49"/>
      <c r="I109" s="49"/>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row>
    <row r="110" spans="1:42" ht="14.25" customHeight="1" x14ac:dyDescent="0.2">
      <c r="A110" s="48"/>
      <c r="B110" s="48"/>
      <c r="C110" s="48"/>
      <c r="D110" s="49"/>
      <c r="E110" s="48"/>
      <c r="F110" s="49"/>
      <c r="G110" s="51"/>
      <c r="H110" s="51"/>
      <c r="I110" s="51"/>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row>
    <row r="111" spans="1:42" ht="14.25" customHeight="1" x14ac:dyDescent="0.2">
      <c r="A111" s="48"/>
      <c r="B111" s="48"/>
      <c r="C111" s="48"/>
      <c r="D111" s="49"/>
      <c r="E111" s="48"/>
      <c r="F111" s="49"/>
      <c r="G111" s="49"/>
      <c r="H111" s="49"/>
      <c r="I111" s="49"/>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row>
    <row r="112" spans="1:42" ht="14.25" customHeight="1" x14ac:dyDescent="0.2">
      <c r="A112" s="48"/>
      <c r="B112" s="48"/>
      <c r="C112" s="48"/>
      <c r="D112" s="49"/>
      <c r="E112" s="48"/>
      <c r="F112" s="49"/>
      <c r="G112" s="49"/>
      <c r="H112" s="49"/>
      <c r="I112" s="49"/>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row>
    <row r="113" spans="1:42" ht="14.25" customHeight="1" x14ac:dyDescent="0.2">
      <c r="A113" s="48"/>
      <c r="B113" s="48"/>
      <c r="C113" s="48"/>
      <c r="D113" s="49"/>
      <c r="E113" s="48"/>
      <c r="F113" s="49"/>
      <c r="G113" s="49"/>
      <c r="H113" s="49"/>
      <c r="I113" s="49"/>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row>
    <row r="114" spans="1:42" ht="14.25" customHeight="1" x14ac:dyDescent="0.2">
      <c r="A114" s="48"/>
      <c r="B114" s="48"/>
      <c r="C114" s="48"/>
      <c r="D114" s="49"/>
      <c r="E114" s="48"/>
      <c r="F114" s="49"/>
      <c r="G114" s="49"/>
      <c r="H114" s="49"/>
      <c r="I114" s="49"/>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row>
    <row r="115" spans="1:42" ht="14.25" customHeight="1" x14ac:dyDescent="0.2">
      <c r="A115" s="48"/>
      <c r="B115" s="48"/>
      <c r="C115" s="48"/>
      <c r="D115" s="49"/>
      <c r="E115" s="48"/>
      <c r="F115" s="49"/>
      <c r="G115" s="49"/>
      <c r="H115" s="49"/>
      <c r="I115" s="49"/>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row>
    <row r="116" spans="1:42" ht="14.25" customHeight="1" x14ac:dyDescent="0.2">
      <c r="A116" s="48"/>
      <c r="B116" s="48"/>
      <c r="C116" s="48"/>
      <c r="D116" s="49"/>
      <c r="E116" s="48"/>
      <c r="F116" s="49"/>
      <c r="G116" s="49"/>
      <c r="H116" s="49"/>
      <c r="I116" s="49"/>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row>
    <row r="117" spans="1:42" ht="14.25" customHeight="1" x14ac:dyDescent="0.2">
      <c r="A117" s="48"/>
      <c r="B117" s="48"/>
      <c r="C117" s="48"/>
      <c r="D117" s="49"/>
      <c r="E117" s="48"/>
      <c r="F117" s="49"/>
      <c r="G117" s="49"/>
      <c r="H117" s="49"/>
      <c r="I117" s="49"/>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row>
    <row r="118" spans="1:42" ht="14.25" customHeight="1" x14ac:dyDescent="0.2">
      <c r="A118" s="48"/>
      <c r="B118" s="48"/>
      <c r="C118" s="48"/>
      <c r="D118" s="49"/>
      <c r="E118" s="48"/>
      <c r="F118" s="49"/>
      <c r="G118" s="49"/>
      <c r="H118" s="49"/>
      <c r="I118" s="49"/>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row>
    <row r="119" spans="1:42" ht="14.25" customHeight="1" x14ac:dyDescent="0.2">
      <c r="A119" s="48"/>
      <c r="B119" s="48"/>
      <c r="C119" s="48"/>
      <c r="D119" s="49"/>
      <c r="E119" s="48"/>
      <c r="F119" s="49"/>
      <c r="G119" s="49"/>
      <c r="H119" s="49"/>
      <c r="I119" s="49"/>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row>
    <row r="120" spans="1:42" ht="14.25" customHeight="1" x14ac:dyDescent="0.2">
      <c r="A120" s="48"/>
      <c r="B120" s="48"/>
      <c r="C120" s="48"/>
      <c r="D120" s="49"/>
      <c r="E120" s="48"/>
      <c r="F120" s="49"/>
      <c r="G120" s="49"/>
      <c r="H120" s="49"/>
      <c r="I120" s="49"/>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row>
    <row r="121" spans="1:42" ht="14.25" customHeight="1" x14ac:dyDescent="0.2">
      <c r="A121" s="48"/>
      <c r="B121" s="48"/>
      <c r="C121" s="48"/>
      <c r="D121" s="49"/>
      <c r="E121" s="48"/>
      <c r="F121" s="49"/>
      <c r="G121" s="49"/>
      <c r="H121" s="49"/>
      <c r="I121" s="49"/>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row>
    <row r="122" spans="1:42" ht="14.25" customHeight="1" x14ac:dyDescent="0.2">
      <c r="A122" s="48"/>
      <c r="B122" s="48"/>
      <c r="C122" s="48"/>
      <c r="D122" s="49"/>
      <c r="E122" s="48"/>
      <c r="F122" s="49"/>
      <c r="G122" s="49"/>
      <c r="H122" s="49"/>
      <c r="I122" s="49"/>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row>
    <row r="123" spans="1:42" ht="14.25" customHeight="1" x14ac:dyDescent="0.2">
      <c r="A123" s="48"/>
      <c r="B123" s="48"/>
      <c r="C123" s="48"/>
      <c r="D123" s="49"/>
      <c r="E123" s="48"/>
      <c r="F123" s="49"/>
      <c r="G123" s="49"/>
      <c r="H123" s="49"/>
      <c r="I123" s="49"/>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row>
    <row r="124" spans="1:42" ht="14.25" customHeight="1" x14ac:dyDescent="0.2">
      <c r="A124" s="48"/>
      <c r="B124" s="48"/>
      <c r="C124" s="48"/>
      <c r="D124" s="49"/>
      <c r="E124" s="48"/>
      <c r="F124" s="49"/>
      <c r="G124" s="49"/>
      <c r="H124" s="49"/>
      <c r="I124" s="49"/>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row>
    <row r="125" spans="1:42" ht="14.25" customHeight="1" x14ac:dyDescent="0.2">
      <c r="A125" s="48"/>
      <c r="B125" s="48"/>
      <c r="C125" s="48"/>
      <c r="D125" s="49"/>
      <c r="E125" s="48"/>
      <c r="F125" s="49"/>
      <c r="G125" s="49"/>
      <c r="H125" s="49"/>
      <c r="I125" s="49"/>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row>
    <row r="126" spans="1:42" ht="14.25" customHeight="1" x14ac:dyDescent="0.2">
      <c r="A126" s="48"/>
      <c r="B126" s="48"/>
      <c r="C126" s="48"/>
      <c r="D126" s="49"/>
      <c r="E126" s="48"/>
      <c r="F126" s="49"/>
      <c r="G126" s="49"/>
      <c r="H126" s="49"/>
      <c r="I126" s="49"/>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row>
    <row r="127" spans="1:42" ht="14.25" customHeight="1" x14ac:dyDescent="0.2">
      <c r="A127" s="48"/>
      <c r="B127" s="48"/>
      <c r="C127" s="48"/>
      <c r="D127" s="49"/>
      <c r="E127" s="48"/>
      <c r="F127" s="49"/>
      <c r="G127" s="49"/>
      <c r="H127" s="49"/>
      <c r="I127" s="49"/>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row>
    <row r="128" spans="1:42" ht="14.25" customHeight="1" x14ac:dyDescent="0.2">
      <c r="A128" s="48"/>
      <c r="B128" s="48"/>
      <c r="C128" s="48"/>
      <c r="D128" s="49"/>
      <c r="E128" s="48"/>
      <c r="F128" s="49"/>
      <c r="G128" s="49"/>
      <c r="H128" s="49"/>
      <c r="I128" s="49"/>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row>
    <row r="129" spans="1:42" ht="14.25" customHeight="1" x14ac:dyDescent="0.2">
      <c r="A129" s="48"/>
      <c r="B129" s="48"/>
      <c r="C129" s="48"/>
      <c r="D129" s="49"/>
      <c r="E129" s="48"/>
      <c r="F129" s="49"/>
      <c r="G129" s="49"/>
      <c r="H129" s="49"/>
      <c r="I129" s="49"/>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row>
    <row r="130" spans="1:42" ht="14.25" customHeight="1" x14ac:dyDescent="0.2">
      <c r="A130" s="48"/>
      <c r="B130" s="48"/>
      <c r="C130" s="48"/>
      <c r="D130" s="49"/>
      <c r="E130" s="48"/>
      <c r="F130" s="49"/>
      <c r="G130" s="49"/>
      <c r="H130" s="49"/>
      <c r="I130" s="49"/>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row>
    <row r="131" spans="1:42" ht="14.25" customHeight="1" x14ac:dyDescent="0.2">
      <c r="A131" s="48"/>
      <c r="B131" s="48"/>
      <c r="C131" s="48"/>
      <c r="D131" s="49"/>
      <c r="E131" s="48"/>
      <c r="F131" s="49"/>
      <c r="G131" s="49"/>
      <c r="H131" s="49"/>
      <c r="I131" s="49"/>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row>
    <row r="132" spans="1:42" ht="14.25" customHeight="1" x14ac:dyDescent="0.2">
      <c r="A132" s="48"/>
      <c r="B132" s="48"/>
      <c r="C132" s="48"/>
      <c r="D132" s="49"/>
      <c r="E132" s="48"/>
      <c r="F132" s="49"/>
      <c r="G132" s="49"/>
      <c r="H132" s="49"/>
      <c r="I132" s="49"/>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row>
    <row r="133" spans="1:42" ht="14.25" customHeight="1" x14ac:dyDescent="0.2">
      <c r="A133" s="48"/>
      <c r="B133" s="48"/>
      <c r="C133" s="48"/>
      <c r="D133" s="49"/>
      <c r="E133" s="48"/>
      <c r="F133" s="49"/>
      <c r="G133" s="49"/>
      <c r="H133" s="49"/>
      <c r="I133" s="49"/>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row>
    <row r="134" spans="1:42" ht="14.25" customHeight="1" x14ac:dyDescent="0.2">
      <c r="A134" s="48"/>
      <c r="B134" s="48"/>
      <c r="C134" s="48"/>
      <c r="D134" s="49"/>
      <c r="E134" s="48"/>
      <c r="F134" s="49"/>
      <c r="G134" s="49"/>
      <c r="H134" s="49"/>
      <c r="I134" s="49"/>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row>
    <row r="135" spans="1:42" ht="14.25" customHeight="1" x14ac:dyDescent="0.2">
      <c r="A135" s="48"/>
      <c r="B135" s="48"/>
      <c r="C135" s="48"/>
      <c r="D135" s="49"/>
      <c r="E135" s="48"/>
      <c r="F135" s="49"/>
      <c r="G135" s="49"/>
      <c r="H135" s="49"/>
      <c r="I135" s="49"/>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row>
    <row r="136" spans="1:42" ht="14.25" customHeight="1" x14ac:dyDescent="0.2">
      <c r="A136" s="48"/>
      <c r="B136" s="48"/>
      <c r="C136" s="48"/>
      <c r="D136" s="49"/>
      <c r="E136" s="48"/>
      <c r="F136" s="49"/>
      <c r="G136" s="49"/>
      <c r="H136" s="49"/>
      <c r="I136" s="49"/>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row>
    <row r="137" spans="1:42" ht="14.25" customHeight="1" x14ac:dyDescent="0.2">
      <c r="A137" s="48"/>
      <c r="B137" s="48"/>
      <c r="C137" s="48"/>
      <c r="D137" s="49"/>
      <c r="E137" s="48"/>
      <c r="F137" s="49"/>
      <c r="G137" s="49"/>
      <c r="H137" s="49"/>
      <c r="I137" s="49"/>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row>
    <row r="138" spans="1:42" ht="14.25" customHeight="1" x14ac:dyDescent="0.2">
      <c r="A138" s="48"/>
      <c r="B138" s="48"/>
      <c r="C138" s="48"/>
      <c r="D138" s="49"/>
      <c r="E138" s="48"/>
      <c r="F138" s="49"/>
      <c r="G138" s="49"/>
      <c r="H138" s="49"/>
      <c r="I138" s="49"/>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row>
    <row r="139" spans="1:42" ht="14.25" customHeight="1" x14ac:dyDescent="0.2">
      <c r="A139" s="48"/>
      <c r="B139" s="48"/>
      <c r="C139" s="48"/>
      <c r="D139" s="49"/>
      <c r="E139" s="48"/>
      <c r="F139" s="49"/>
      <c r="G139" s="49"/>
      <c r="H139" s="49"/>
      <c r="I139" s="49"/>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row>
    <row r="140" spans="1:42" ht="14.25" customHeight="1" x14ac:dyDescent="0.2">
      <c r="A140" s="48"/>
      <c r="B140" s="48"/>
      <c r="C140" s="48"/>
      <c r="D140" s="49"/>
      <c r="E140" s="48"/>
      <c r="F140" s="49"/>
      <c r="G140" s="49"/>
      <c r="H140" s="49"/>
      <c r="I140" s="49"/>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row>
    <row r="141" spans="1:42" ht="14.25" customHeight="1" x14ac:dyDescent="0.2">
      <c r="A141" s="48"/>
      <c r="B141" s="48"/>
      <c r="C141" s="48"/>
      <c r="D141" s="49"/>
      <c r="E141" s="48"/>
      <c r="F141" s="49"/>
      <c r="G141" s="49"/>
      <c r="H141" s="49"/>
      <c r="I141" s="49"/>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row>
    <row r="142" spans="1:42" ht="14.25" customHeight="1" x14ac:dyDescent="0.2">
      <c r="A142" s="48"/>
      <c r="B142" s="48"/>
      <c r="C142" s="48"/>
      <c r="D142" s="49"/>
      <c r="E142" s="48"/>
      <c r="F142" s="49"/>
      <c r="G142" s="49"/>
      <c r="H142" s="49"/>
      <c r="I142" s="49"/>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row>
    <row r="143" spans="1:42" ht="14.25" customHeight="1" x14ac:dyDescent="0.2">
      <c r="A143" s="48"/>
      <c r="B143" s="48"/>
      <c r="C143" s="48"/>
      <c r="D143" s="49"/>
      <c r="E143" s="48"/>
      <c r="F143" s="49"/>
      <c r="G143" s="49"/>
      <c r="H143" s="49"/>
      <c r="I143" s="49"/>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row>
    <row r="144" spans="1:42" ht="14.25" customHeight="1" x14ac:dyDescent="0.2">
      <c r="A144" s="48"/>
      <c r="B144" s="48"/>
      <c r="C144" s="48"/>
      <c r="D144" s="49"/>
      <c r="E144" s="48"/>
      <c r="F144" s="49"/>
      <c r="G144" s="49"/>
      <c r="H144" s="49"/>
      <c r="I144" s="49"/>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row>
    <row r="145" spans="1:42" ht="14.25" customHeight="1" x14ac:dyDescent="0.2">
      <c r="A145" s="48"/>
      <c r="B145" s="48"/>
      <c r="C145" s="48"/>
      <c r="D145" s="49"/>
      <c r="E145" s="48"/>
      <c r="F145" s="49"/>
      <c r="G145" s="49"/>
      <c r="H145" s="49"/>
      <c r="I145" s="49"/>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row>
    <row r="146" spans="1:42" ht="14.25" customHeight="1" x14ac:dyDescent="0.2">
      <c r="A146" s="48"/>
      <c r="B146" s="48"/>
      <c r="C146" s="48"/>
      <c r="D146" s="49"/>
      <c r="E146" s="48"/>
      <c r="F146" s="49"/>
      <c r="G146" s="49"/>
      <c r="H146" s="49"/>
      <c r="I146" s="49"/>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row>
    <row r="147" spans="1:42" ht="14.25" customHeight="1" x14ac:dyDescent="0.2">
      <c r="A147" s="48"/>
      <c r="B147" s="48"/>
      <c r="C147" s="48"/>
      <c r="D147" s="49"/>
      <c r="E147" s="48"/>
      <c r="F147" s="49"/>
      <c r="G147" s="49"/>
      <c r="H147" s="49"/>
      <c r="I147" s="49"/>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row>
    <row r="148" spans="1:42" ht="14.25" customHeight="1" x14ac:dyDescent="0.2">
      <c r="A148" s="48"/>
      <c r="B148" s="48"/>
      <c r="C148" s="48"/>
      <c r="D148" s="49"/>
      <c r="E148" s="48"/>
      <c r="F148" s="49"/>
      <c r="G148" s="49"/>
      <c r="H148" s="49"/>
      <c r="I148" s="49"/>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row>
    <row r="149" spans="1:42" ht="14.25" customHeight="1" x14ac:dyDescent="0.2">
      <c r="A149" s="48"/>
      <c r="B149" s="48"/>
      <c r="C149" s="48"/>
      <c r="D149" s="49"/>
      <c r="E149" s="48"/>
      <c r="F149" s="49"/>
      <c r="G149" s="49"/>
      <c r="H149" s="49"/>
      <c r="I149" s="49"/>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row>
    <row r="150" spans="1:42" ht="14.25" customHeight="1" x14ac:dyDescent="0.2">
      <c r="A150" s="48"/>
      <c r="B150" s="48"/>
      <c r="C150" s="48"/>
      <c r="D150" s="49"/>
      <c r="E150" s="48"/>
      <c r="F150" s="49"/>
      <c r="G150" s="49"/>
      <c r="H150" s="49"/>
      <c r="I150" s="49"/>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row>
    <row r="151" spans="1:42" ht="14.25" customHeight="1" x14ac:dyDescent="0.2">
      <c r="A151" s="48"/>
      <c r="B151" s="48"/>
      <c r="C151" s="48"/>
      <c r="D151" s="49"/>
      <c r="E151" s="48"/>
      <c r="F151" s="49"/>
      <c r="G151" s="49"/>
      <c r="H151" s="49"/>
      <c r="I151" s="49"/>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row>
    <row r="152" spans="1:42" ht="14.25" customHeight="1" x14ac:dyDescent="0.2">
      <c r="A152" s="48"/>
      <c r="B152" s="48"/>
      <c r="C152" s="48"/>
      <c r="D152" s="49"/>
      <c r="E152" s="48"/>
      <c r="F152" s="49"/>
      <c r="G152" s="49"/>
      <c r="H152" s="49"/>
      <c r="I152" s="49"/>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row>
    <row r="153" spans="1:42" ht="14.25" customHeight="1" x14ac:dyDescent="0.2">
      <c r="A153" s="48"/>
      <c r="B153" s="48"/>
      <c r="C153" s="48"/>
      <c r="D153" s="49"/>
      <c r="E153" s="48"/>
      <c r="F153" s="49"/>
      <c r="G153" s="49"/>
      <c r="H153" s="49"/>
      <c r="I153" s="49"/>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row>
    <row r="154" spans="1:42" ht="14.25" customHeight="1" x14ac:dyDescent="0.2">
      <c r="A154" s="48"/>
      <c r="B154" s="48"/>
      <c r="C154" s="48"/>
      <c r="D154" s="49"/>
      <c r="E154" s="48"/>
      <c r="F154" s="49"/>
      <c r="G154" s="49"/>
      <c r="H154" s="49"/>
      <c r="I154" s="49"/>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row>
    <row r="155" spans="1:42" ht="14.25" customHeight="1" x14ac:dyDescent="0.2">
      <c r="A155" s="48"/>
      <c r="B155" s="48"/>
      <c r="C155" s="48"/>
      <c r="D155" s="49"/>
      <c r="E155" s="48"/>
      <c r="F155" s="49"/>
      <c r="G155" s="49"/>
      <c r="H155" s="49"/>
      <c r="I155" s="49"/>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row>
    <row r="156" spans="1:42" ht="14.25" customHeight="1" x14ac:dyDescent="0.2">
      <c r="A156" s="48"/>
      <c r="B156" s="48"/>
      <c r="C156" s="48"/>
      <c r="D156" s="49"/>
      <c r="E156" s="48"/>
      <c r="F156" s="49"/>
      <c r="G156" s="49"/>
      <c r="H156" s="49"/>
      <c r="I156" s="49"/>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row>
    <row r="157" spans="1:42" ht="14.25" customHeight="1" x14ac:dyDescent="0.2">
      <c r="A157" s="48"/>
      <c r="B157" s="48"/>
      <c r="C157" s="48"/>
      <c r="D157" s="49"/>
      <c r="E157" s="48"/>
      <c r="F157" s="49"/>
      <c r="G157" s="49"/>
      <c r="H157" s="49"/>
      <c r="I157" s="49"/>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row>
    <row r="158" spans="1:42" ht="14.25" customHeight="1" x14ac:dyDescent="0.2">
      <c r="A158" s="48"/>
      <c r="B158" s="48"/>
      <c r="C158" s="48"/>
      <c r="D158" s="49"/>
      <c r="E158" s="48"/>
      <c r="F158" s="49"/>
      <c r="G158" s="49"/>
      <c r="H158" s="49"/>
      <c r="I158" s="49"/>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row>
    <row r="159" spans="1:42" ht="14.25" customHeight="1" x14ac:dyDescent="0.2">
      <c r="A159" s="48"/>
      <c r="B159" s="48"/>
      <c r="C159" s="48"/>
      <c r="D159" s="49"/>
      <c r="E159" s="48"/>
      <c r="F159" s="49"/>
      <c r="G159" s="49"/>
      <c r="H159" s="49"/>
      <c r="I159" s="49"/>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row>
    <row r="160" spans="1:42" ht="14.25" customHeight="1" x14ac:dyDescent="0.2">
      <c r="A160" s="48"/>
      <c r="B160" s="48"/>
      <c r="C160" s="48"/>
      <c r="D160" s="49"/>
      <c r="E160" s="48"/>
      <c r="F160" s="49"/>
      <c r="G160" s="49"/>
      <c r="H160" s="49"/>
      <c r="I160" s="49"/>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row>
    <row r="161" spans="1:42" ht="14.25" customHeight="1" x14ac:dyDescent="0.2">
      <c r="A161" s="48"/>
      <c r="B161" s="48"/>
      <c r="C161" s="48"/>
      <c r="D161" s="49"/>
      <c r="E161" s="48"/>
      <c r="F161" s="49"/>
      <c r="G161" s="49"/>
      <c r="H161" s="49"/>
      <c r="I161" s="49"/>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row>
    <row r="162" spans="1:42" ht="14.25" customHeight="1" x14ac:dyDescent="0.2">
      <c r="A162" s="48"/>
      <c r="B162" s="48"/>
      <c r="C162" s="48"/>
      <c r="D162" s="49"/>
      <c r="E162" s="48"/>
      <c r="F162" s="49"/>
      <c r="G162" s="49"/>
      <c r="H162" s="49"/>
      <c r="I162" s="49"/>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row>
    <row r="163" spans="1:42" ht="14.25" customHeight="1" x14ac:dyDescent="0.2">
      <c r="A163" s="48"/>
      <c r="B163" s="48"/>
      <c r="C163" s="48"/>
      <c r="D163" s="49"/>
      <c r="E163" s="48"/>
      <c r="F163" s="49"/>
      <c r="G163" s="49"/>
      <c r="H163" s="49"/>
      <c r="I163" s="49"/>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row>
    <row r="164" spans="1:42" ht="14.25" customHeight="1" x14ac:dyDescent="0.2">
      <c r="A164" s="48"/>
      <c r="B164" s="48"/>
      <c r="C164" s="48"/>
      <c r="D164" s="49"/>
      <c r="E164" s="48"/>
      <c r="F164" s="49"/>
      <c r="G164" s="49"/>
      <c r="H164" s="49"/>
      <c r="I164" s="49"/>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row>
    <row r="165" spans="1:42" ht="14.25" customHeight="1" x14ac:dyDescent="0.2">
      <c r="A165" s="48"/>
      <c r="B165" s="48"/>
      <c r="C165" s="48"/>
      <c r="D165" s="49"/>
      <c r="E165" s="48"/>
      <c r="F165" s="49"/>
      <c r="G165" s="49"/>
      <c r="H165" s="49"/>
      <c r="I165" s="49"/>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row>
    <row r="166" spans="1:42" ht="14.25" customHeight="1" x14ac:dyDescent="0.2">
      <c r="A166" s="48"/>
      <c r="B166" s="48"/>
      <c r="C166" s="48"/>
      <c r="D166" s="49"/>
      <c r="E166" s="48"/>
      <c r="F166" s="49"/>
      <c r="G166" s="49"/>
      <c r="H166" s="49"/>
      <c r="I166" s="49"/>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row>
    <row r="167" spans="1:42" ht="14.25" customHeight="1" x14ac:dyDescent="0.2">
      <c r="A167" s="48"/>
      <c r="B167" s="48"/>
      <c r="C167" s="48"/>
      <c r="D167" s="49"/>
      <c r="E167" s="48"/>
      <c r="F167" s="49"/>
      <c r="G167" s="49"/>
      <c r="H167" s="49"/>
      <c r="I167" s="49"/>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row>
    <row r="168" spans="1:42" ht="14.25" customHeight="1" x14ac:dyDescent="0.2">
      <c r="A168" s="48"/>
      <c r="B168" s="48"/>
      <c r="C168" s="48"/>
      <c r="D168" s="49"/>
      <c r="E168" s="48"/>
      <c r="F168" s="49"/>
      <c r="G168" s="49"/>
      <c r="H168" s="49"/>
      <c r="I168" s="49"/>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row>
    <row r="169" spans="1:42" ht="14.25" customHeight="1" x14ac:dyDescent="0.2">
      <c r="A169" s="48"/>
      <c r="B169" s="48"/>
      <c r="C169" s="48"/>
      <c r="D169" s="49"/>
      <c r="E169" s="48"/>
      <c r="F169" s="49"/>
      <c r="G169" s="49"/>
      <c r="H169" s="49"/>
      <c r="I169" s="49"/>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row>
    <row r="170" spans="1:42" ht="14.25" customHeight="1" x14ac:dyDescent="0.2">
      <c r="A170" s="48"/>
      <c r="B170" s="48"/>
      <c r="C170" s="48"/>
      <c r="D170" s="49"/>
      <c r="E170" s="48"/>
      <c r="F170" s="49"/>
      <c r="G170" s="49"/>
      <c r="H170" s="49"/>
      <c r="I170" s="49"/>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row>
    <row r="171" spans="1:42" ht="14.25" customHeight="1" x14ac:dyDescent="0.2">
      <c r="A171" s="48"/>
      <c r="B171" s="48"/>
      <c r="C171" s="48"/>
      <c r="D171" s="49"/>
      <c r="E171" s="48"/>
      <c r="F171" s="49"/>
      <c r="G171" s="49"/>
      <c r="H171" s="49"/>
      <c r="I171" s="49"/>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row>
    <row r="172" spans="1:42" ht="14.25" customHeight="1" x14ac:dyDescent="0.2">
      <c r="A172" s="48"/>
      <c r="B172" s="48"/>
      <c r="C172" s="48"/>
      <c r="D172" s="49"/>
      <c r="E172" s="48"/>
      <c r="F172" s="49"/>
      <c r="G172" s="49"/>
      <c r="H172" s="49"/>
      <c r="I172" s="49"/>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row>
    <row r="173" spans="1:42" ht="14.25" customHeight="1" x14ac:dyDescent="0.2">
      <c r="A173" s="48"/>
      <c r="B173" s="48"/>
      <c r="C173" s="48"/>
      <c r="D173" s="49"/>
      <c r="E173" s="48"/>
      <c r="F173" s="49"/>
      <c r="G173" s="49"/>
      <c r="H173" s="49"/>
      <c r="I173" s="49"/>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row>
    <row r="174" spans="1:42" ht="14.25" customHeight="1" x14ac:dyDescent="0.2">
      <c r="A174" s="48"/>
      <c r="B174" s="48"/>
      <c r="C174" s="48"/>
      <c r="D174" s="49"/>
      <c r="E174" s="48"/>
      <c r="F174" s="49"/>
      <c r="G174" s="49"/>
      <c r="H174" s="49"/>
      <c r="I174" s="49"/>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row>
    <row r="175" spans="1:42" ht="14.25" customHeight="1" x14ac:dyDescent="0.2">
      <c r="A175" s="48"/>
      <c r="B175" s="48"/>
      <c r="C175" s="48"/>
      <c r="D175" s="49"/>
      <c r="E175" s="48"/>
      <c r="F175" s="49"/>
      <c r="G175" s="49"/>
      <c r="H175" s="49"/>
      <c r="I175" s="49"/>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row>
    <row r="176" spans="1:42" ht="14.25" customHeight="1" x14ac:dyDescent="0.2">
      <c r="A176" s="48"/>
      <c r="B176" s="48"/>
      <c r="C176" s="48"/>
      <c r="D176" s="49"/>
      <c r="E176" s="48"/>
      <c r="F176" s="49"/>
      <c r="G176" s="49"/>
      <c r="H176" s="49"/>
      <c r="I176" s="49"/>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row>
    <row r="177" spans="1:42" ht="14.25" customHeight="1" x14ac:dyDescent="0.2">
      <c r="A177" s="48"/>
      <c r="B177" s="48"/>
      <c r="C177" s="48"/>
      <c r="D177" s="49"/>
      <c r="E177" s="48"/>
      <c r="F177" s="49"/>
      <c r="G177" s="49"/>
      <c r="H177" s="49"/>
      <c r="I177" s="49"/>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row>
    <row r="178" spans="1:42" ht="14.25" customHeight="1" x14ac:dyDescent="0.2">
      <c r="A178" s="48"/>
      <c r="B178" s="48"/>
      <c r="C178" s="48"/>
      <c r="D178" s="49"/>
      <c r="E178" s="48"/>
      <c r="F178" s="49"/>
      <c r="G178" s="49"/>
      <c r="H178" s="49"/>
      <c r="I178" s="49"/>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row>
    <row r="179" spans="1:42" ht="14.25" customHeight="1" x14ac:dyDescent="0.2">
      <c r="A179" s="48"/>
      <c r="B179" s="48"/>
      <c r="C179" s="48"/>
      <c r="D179" s="49"/>
      <c r="E179" s="48"/>
      <c r="F179" s="49"/>
      <c r="G179" s="49"/>
      <c r="H179" s="49"/>
      <c r="I179" s="49"/>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row>
    <row r="180" spans="1:42" ht="14.25" customHeight="1" x14ac:dyDescent="0.2">
      <c r="A180" s="48"/>
      <c r="B180" s="48"/>
      <c r="C180" s="48"/>
      <c r="D180" s="49"/>
      <c r="E180" s="48"/>
      <c r="F180" s="49"/>
      <c r="G180" s="49"/>
      <c r="H180" s="49"/>
      <c r="I180" s="49"/>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row>
    <row r="181" spans="1:42" ht="14.25" customHeight="1" x14ac:dyDescent="0.2">
      <c r="A181" s="48"/>
      <c r="B181" s="48"/>
      <c r="C181" s="48"/>
      <c r="D181" s="49"/>
      <c r="E181" s="48"/>
      <c r="F181" s="49"/>
      <c r="G181" s="49"/>
      <c r="H181" s="49"/>
      <c r="I181" s="49"/>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row>
    <row r="182" spans="1:42" ht="14.25" customHeight="1" x14ac:dyDescent="0.2">
      <c r="A182" s="48"/>
      <c r="B182" s="48"/>
      <c r="C182" s="48"/>
      <c r="D182" s="49"/>
      <c r="E182" s="48"/>
      <c r="F182" s="49"/>
      <c r="G182" s="49"/>
      <c r="H182" s="49"/>
      <c r="I182" s="49"/>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row>
    <row r="183" spans="1:42" ht="14.25" customHeight="1" x14ac:dyDescent="0.2">
      <c r="A183" s="48"/>
      <c r="B183" s="48"/>
      <c r="C183" s="48"/>
      <c r="D183" s="49"/>
      <c r="E183" s="48"/>
      <c r="F183" s="49"/>
      <c r="G183" s="49"/>
      <c r="H183" s="49"/>
      <c r="I183" s="49"/>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row>
    <row r="184" spans="1:42" ht="14.25" customHeight="1" x14ac:dyDescent="0.2">
      <c r="A184" s="48"/>
      <c r="B184" s="48"/>
      <c r="C184" s="48"/>
      <c r="D184" s="49"/>
      <c r="E184" s="48"/>
      <c r="F184" s="49"/>
      <c r="G184" s="49"/>
      <c r="H184" s="49"/>
      <c r="I184" s="49"/>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row>
    <row r="185" spans="1:42" ht="14.25" customHeight="1" x14ac:dyDescent="0.2">
      <c r="A185" s="48"/>
      <c r="B185" s="48"/>
      <c r="C185" s="48"/>
      <c r="D185" s="49"/>
      <c r="E185" s="48"/>
      <c r="F185" s="49"/>
      <c r="G185" s="49"/>
      <c r="H185" s="49"/>
      <c r="I185" s="49"/>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row>
    <row r="186" spans="1:42" ht="14.25" customHeight="1" x14ac:dyDescent="0.2">
      <c r="A186" s="48"/>
      <c r="B186" s="48"/>
      <c r="C186" s="48"/>
      <c r="D186" s="49"/>
      <c r="E186" s="48"/>
      <c r="F186" s="49"/>
      <c r="G186" s="49"/>
      <c r="H186" s="49"/>
      <c r="I186" s="49"/>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row>
    <row r="187" spans="1:42" ht="14.25" customHeight="1" x14ac:dyDescent="0.2">
      <c r="A187" s="48"/>
      <c r="B187" s="48"/>
      <c r="C187" s="48"/>
      <c r="D187" s="49"/>
      <c r="E187" s="48"/>
      <c r="F187" s="49"/>
      <c r="G187" s="49"/>
      <c r="H187" s="49"/>
      <c r="I187" s="49"/>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row>
    <row r="188" spans="1:42" ht="14.25" customHeight="1" x14ac:dyDescent="0.2">
      <c r="A188" s="48"/>
      <c r="B188" s="48"/>
      <c r="C188" s="48"/>
      <c r="D188" s="49"/>
      <c r="E188" s="48"/>
      <c r="F188" s="49"/>
      <c r="G188" s="49"/>
      <c r="H188" s="49"/>
      <c r="I188" s="49"/>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row>
    <row r="189" spans="1:42" ht="14.25" customHeight="1" x14ac:dyDescent="0.2">
      <c r="A189" s="48"/>
      <c r="B189" s="48"/>
      <c r="C189" s="48"/>
      <c r="D189" s="49"/>
      <c r="E189" s="48"/>
      <c r="F189" s="49"/>
      <c r="G189" s="49"/>
      <c r="H189" s="49"/>
      <c r="I189" s="49"/>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row>
    <row r="190" spans="1:42" ht="14.25" customHeight="1" x14ac:dyDescent="0.2">
      <c r="A190" s="48"/>
      <c r="B190" s="48"/>
      <c r="C190" s="48"/>
      <c r="D190" s="49"/>
      <c r="E190" s="48"/>
      <c r="F190" s="49"/>
      <c r="G190" s="49"/>
      <c r="H190" s="49"/>
      <c r="I190" s="49"/>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row>
    <row r="191" spans="1:42" ht="14.25" customHeight="1" x14ac:dyDescent="0.2">
      <c r="A191" s="48"/>
      <c r="B191" s="48"/>
      <c r="C191" s="48"/>
      <c r="D191" s="49"/>
      <c r="E191" s="48"/>
      <c r="F191" s="49"/>
      <c r="G191" s="49"/>
      <c r="H191" s="49"/>
      <c r="I191" s="49"/>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row>
    <row r="192" spans="1:42" ht="14.25" customHeight="1" x14ac:dyDescent="0.2">
      <c r="A192" s="48"/>
      <c r="B192" s="48"/>
      <c r="C192" s="48"/>
      <c r="D192" s="49"/>
      <c r="E192" s="48"/>
      <c r="F192" s="49"/>
      <c r="G192" s="49"/>
      <c r="H192" s="49"/>
      <c r="I192" s="49"/>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row>
    <row r="193" spans="1:42" ht="14.25" customHeight="1" x14ac:dyDescent="0.2">
      <c r="A193" s="48"/>
      <c r="B193" s="48"/>
      <c r="C193" s="48"/>
      <c r="D193" s="49"/>
      <c r="E193" s="48"/>
      <c r="F193" s="49"/>
      <c r="G193" s="49"/>
      <c r="H193" s="49"/>
      <c r="I193" s="49"/>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row>
    <row r="194" spans="1:42" ht="14.25" customHeight="1" x14ac:dyDescent="0.2">
      <c r="A194" s="48"/>
      <c r="B194" s="48"/>
      <c r="C194" s="48"/>
      <c r="D194" s="49"/>
      <c r="E194" s="48"/>
      <c r="F194" s="49"/>
      <c r="G194" s="49"/>
      <c r="H194" s="49"/>
      <c r="I194" s="49"/>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row>
    <row r="195" spans="1:42" ht="14.25" customHeight="1" x14ac:dyDescent="0.2">
      <c r="A195" s="48"/>
      <c r="B195" s="48"/>
      <c r="C195" s="48"/>
      <c r="D195" s="49"/>
      <c r="E195" s="48"/>
      <c r="F195" s="49"/>
      <c r="G195" s="49"/>
      <c r="H195" s="49"/>
      <c r="I195" s="49"/>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row>
    <row r="196" spans="1:42" ht="14.25" customHeight="1" x14ac:dyDescent="0.2">
      <c r="A196" s="48"/>
      <c r="B196" s="48"/>
      <c r="C196" s="48"/>
      <c r="D196" s="49"/>
      <c r="E196" s="48"/>
      <c r="F196" s="49"/>
      <c r="G196" s="49"/>
      <c r="H196" s="49"/>
      <c r="I196" s="49"/>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row>
    <row r="197" spans="1:42" ht="14.25" customHeight="1" x14ac:dyDescent="0.2">
      <c r="A197" s="48"/>
      <c r="B197" s="48"/>
      <c r="C197" s="48"/>
      <c r="D197" s="49"/>
      <c r="E197" s="48"/>
      <c r="F197" s="49"/>
      <c r="G197" s="49"/>
      <c r="H197" s="49"/>
      <c r="I197" s="49"/>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row>
    <row r="198" spans="1:42" ht="14.25" customHeight="1" x14ac:dyDescent="0.2">
      <c r="A198" s="48"/>
      <c r="B198" s="48"/>
      <c r="C198" s="48"/>
      <c r="D198" s="49"/>
      <c r="E198" s="48"/>
      <c r="F198" s="49"/>
      <c r="G198" s="49"/>
      <c r="H198" s="49"/>
      <c r="I198" s="49"/>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row>
    <row r="199" spans="1:42" ht="14.25" customHeight="1" x14ac:dyDescent="0.2">
      <c r="A199" s="48"/>
      <c r="B199" s="48"/>
      <c r="C199" s="48"/>
      <c r="D199" s="49"/>
      <c r="E199" s="48"/>
      <c r="F199" s="49"/>
      <c r="G199" s="49"/>
      <c r="H199" s="49"/>
      <c r="I199" s="49"/>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row>
    <row r="200" spans="1:42" ht="14.25" customHeight="1" x14ac:dyDescent="0.2">
      <c r="A200" s="48"/>
      <c r="B200" s="48"/>
      <c r="C200" s="48"/>
      <c r="D200" s="49"/>
      <c r="E200" s="48"/>
      <c r="F200" s="49"/>
      <c r="G200" s="49"/>
      <c r="H200" s="49"/>
      <c r="I200" s="49"/>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row>
    <row r="201" spans="1:42" ht="14.25" customHeight="1" x14ac:dyDescent="0.2">
      <c r="A201" s="48"/>
      <c r="B201" s="48"/>
      <c r="C201" s="48"/>
      <c r="D201" s="49"/>
      <c r="E201" s="48"/>
      <c r="F201" s="49"/>
      <c r="G201" s="49"/>
      <c r="H201" s="49"/>
      <c r="I201" s="49"/>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row>
    <row r="202" spans="1:42" ht="14.25" customHeight="1" x14ac:dyDescent="0.2">
      <c r="A202" s="48"/>
      <c r="B202" s="48"/>
      <c r="C202" s="48"/>
      <c r="D202" s="49"/>
      <c r="E202" s="48"/>
      <c r="F202" s="49"/>
      <c r="G202" s="49"/>
      <c r="H202" s="49"/>
      <c r="I202" s="49"/>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row>
    <row r="203" spans="1:42" ht="14.25" customHeight="1" x14ac:dyDescent="0.2">
      <c r="A203" s="48"/>
      <c r="B203" s="48"/>
      <c r="C203" s="48"/>
      <c r="D203" s="49"/>
      <c r="E203" s="48"/>
      <c r="F203" s="49"/>
      <c r="G203" s="49"/>
      <c r="H203" s="49"/>
      <c r="I203" s="49"/>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row>
    <row r="204" spans="1:42" ht="14.25" customHeight="1" x14ac:dyDescent="0.2">
      <c r="A204" s="48"/>
      <c r="B204" s="48"/>
      <c r="C204" s="48"/>
      <c r="D204" s="49"/>
      <c r="E204" s="48"/>
      <c r="F204" s="49"/>
      <c r="G204" s="49"/>
      <c r="H204" s="49"/>
      <c r="I204" s="49"/>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row>
    <row r="205" spans="1:42" ht="14.25" customHeight="1" x14ac:dyDescent="0.2">
      <c r="A205" s="48"/>
      <c r="B205" s="48"/>
      <c r="C205" s="48"/>
      <c r="D205" s="49"/>
      <c r="E205" s="48"/>
      <c r="F205" s="49"/>
      <c r="G205" s="49"/>
      <c r="H205" s="49"/>
      <c r="I205" s="49"/>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row>
    <row r="206" spans="1:42" ht="14.25" customHeight="1" x14ac:dyDescent="0.2">
      <c r="A206" s="48"/>
      <c r="B206" s="48"/>
      <c r="C206" s="48"/>
      <c r="D206" s="49"/>
      <c r="E206" s="48"/>
      <c r="F206" s="49"/>
      <c r="G206" s="49"/>
      <c r="H206" s="49"/>
      <c r="I206" s="49"/>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row>
    <row r="207" spans="1:42" ht="14.25" customHeight="1" x14ac:dyDescent="0.2">
      <c r="A207" s="48"/>
      <c r="B207" s="48"/>
      <c r="C207" s="48"/>
      <c r="D207" s="49"/>
      <c r="E207" s="48"/>
      <c r="F207" s="49"/>
      <c r="G207" s="49"/>
      <c r="H207" s="49"/>
      <c r="I207" s="49"/>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row>
    <row r="208" spans="1:42" ht="14.25" customHeight="1" x14ac:dyDescent="0.2">
      <c r="A208" s="48"/>
      <c r="B208" s="48"/>
      <c r="C208" s="48"/>
      <c r="D208" s="49"/>
      <c r="E208" s="48"/>
      <c r="F208" s="49"/>
      <c r="G208" s="49"/>
      <c r="H208" s="49"/>
      <c r="I208" s="49"/>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row>
    <row r="209" spans="1:42" ht="14.25" customHeight="1" x14ac:dyDescent="0.2">
      <c r="A209" s="48"/>
      <c r="B209" s="48"/>
      <c r="C209" s="48"/>
      <c r="D209" s="49"/>
      <c r="E209" s="48"/>
      <c r="F209" s="49"/>
      <c r="G209" s="49"/>
      <c r="H209" s="49"/>
      <c r="I209" s="49"/>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row>
    <row r="210" spans="1:42" ht="14.25" customHeight="1" x14ac:dyDescent="0.2">
      <c r="A210" s="48"/>
      <c r="B210" s="48"/>
      <c r="C210" s="48"/>
      <c r="D210" s="49"/>
      <c r="E210" s="48"/>
      <c r="F210" s="49"/>
      <c r="G210" s="49"/>
      <c r="H210" s="49"/>
      <c r="I210" s="49"/>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row>
    <row r="211" spans="1:42" ht="14.25" customHeight="1" x14ac:dyDescent="0.2">
      <c r="A211" s="48"/>
      <c r="B211" s="48"/>
      <c r="C211" s="48"/>
      <c r="D211" s="49"/>
      <c r="E211" s="48"/>
      <c r="F211" s="49"/>
      <c r="G211" s="49"/>
      <c r="H211" s="49"/>
      <c r="I211" s="49"/>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row>
    <row r="212" spans="1:42" ht="14.25" customHeight="1" x14ac:dyDescent="0.2">
      <c r="A212" s="48"/>
      <c r="B212" s="48"/>
      <c r="C212" s="48"/>
      <c r="D212" s="49"/>
      <c r="E212" s="48"/>
      <c r="F212" s="49"/>
      <c r="G212" s="49"/>
      <c r="H212" s="49"/>
      <c r="I212" s="49"/>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row>
    <row r="213" spans="1:42" ht="14.25" customHeight="1" x14ac:dyDescent="0.2">
      <c r="A213" s="48"/>
      <c r="B213" s="48"/>
      <c r="C213" s="48"/>
      <c r="D213" s="49"/>
      <c r="E213" s="48"/>
      <c r="F213" s="49"/>
      <c r="G213" s="49"/>
      <c r="H213" s="49"/>
      <c r="I213" s="49"/>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row>
    <row r="214" spans="1:42" ht="14.25" customHeight="1" x14ac:dyDescent="0.2">
      <c r="A214" s="48"/>
      <c r="B214" s="48"/>
      <c r="C214" s="48"/>
      <c r="D214" s="49"/>
      <c r="E214" s="48"/>
      <c r="F214" s="49"/>
      <c r="G214" s="49"/>
      <c r="H214" s="49"/>
      <c r="I214" s="49"/>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row>
    <row r="215" spans="1:42" ht="14.25" customHeight="1" x14ac:dyDescent="0.2">
      <c r="A215" s="48"/>
      <c r="B215" s="48"/>
      <c r="C215" s="48"/>
      <c r="D215" s="49"/>
      <c r="E215" s="48"/>
      <c r="F215" s="49"/>
      <c r="G215" s="49"/>
      <c r="H215" s="49"/>
      <c r="I215" s="49"/>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row>
    <row r="216" spans="1:42" ht="14.25" customHeight="1" x14ac:dyDescent="0.2">
      <c r="A216" s="48"/>
      <c r="B216" s="48"/>
      <c r="C216" s="48"/>
      <c r="D216" s="49"/>
      <c r="E216" s="48"/>
      <c r="F216" s="49"/>
      <c r="G216" s="49"/>
      <c r="H216" s="49"/>
      <c r="I216" s="49"/>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row>
    <row r="217" spans="1:42" ht="14.25" customHeight="1" x14ac:dyDescent="0.2">
      <c r="A217" s="48"/>
      <c r="B217" s="48"/>
      <c r="C217" s="48"/>
      <c r="D217" s="49"/>
      <c r="E217" s="48"/>
      <c r="F217" s="49"/>
      <c r="G217" s="49"/>
      <c r="H217" s="49"/>
      <c r="I217" s="49"/>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row>
    <row r="218" spans="1:42" ht="14.25" customHeight="1" x14ac:dyDescent="0.2">
      <c r="A218" s="48"/>
      <c r="B218" s="48"/>
      <c r="C218" s="48"/>
      <c r="D218" s="49"/>
      <c r="E218" s="48"/>
      <c r="F218" s="49"/>
      <c r="G218" s="49"/>
      <c r="H218" s="49"/>
      <c r="I218" s="49"/>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row>
    <row r="219" spans="1:42" ht="14.25" customHeight="1" x14ac:dyDescent="0.2">
      <c r="A219" s="48"/>
      <c r="B219" s="48"/>
      <c r="C219" s="48"/>
      <c r="D219" s="49"/>
      <c r="E219" s="48"/>
      <c r="F219" s="49"/>
      <c r="G219" s="49"/>
      <c r="H219" s="49"/>
      <c r="I219" s="49"/>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row>
    <row r="220" spans="1:42" ht="14.25" customHeight="1" x14ac:dyDescent="0.2">
      <c r="A220" s="48"/>
      <c r="B220" s="48"/>
      <c r="C220" s="48"/>
      <c r="D220" s="49"/>
      <c r="E220" s="48"/>
      <c r="F220" s="49"/>
      <c r="G220" s="49"/>
      <c r="H220" s="49"/>
      <c r="I220" s="49"/>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row>
    <row r="221" spans="1:42" ht="14.25" customHeight="1" x14ac:dyDescent="0.2">
      <c r="A221" s="48"/>
      <c r="B221" s="48"/>
      <c r="C221" s="48"/>
      <c r="D221" s="49"/>
      <c r="E221" s="48"/>
      <c r="F221" s="49"/>
      <c r="G221" s="49"/>
      <c r="H221" s="49"/>
      <c r="I221" s="49"/>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row>
    <row r="222" spans="1:42" ht="14.25" customHeight="1" x14ac:dyDescent="0.2">
      <c r="A222" s="48"/>
      <c r="B222" s="48"/>
      <c r="C222" s="48"/>
      <c r="D222" s="49"/>
      <c r="E222" s="48"/>
      <c r="F222" s="49"/>
      <c r="G222" s="49"/>
      <c r="H222" s="49"/>
      <c r="I222" s="49"/>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row>
    <row r="223" spans="1:42" ht="14.25" customHeight="1" x14ac:dyDescent="0.2">
      <c r="A223" s="48"/>
      <c r="B223" s="48"/>
      <c r="C223" s="48"/>
      <c r="D223" s="49"/>
      <c r="E223" s="48"/>
      <c r="F223" s="49"/>
      <c r="G223" s="49"/>
      <c r="H223" s="49"/>
      <c r="I223" s="49"/>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row>
    <row r="224" spans="1:42" ht="14.25" customHeight="1" x14ac:dyDescent="0.2">
      <c r="A224" s="48"/>
      <c r="B224" s="48"/>
      <c r="C224" s="48"/>
      <c r="D224" s="49"/>
      <c r="E224" s="48"/>
      <c r="F224" s="49"/>
      <c r="G224" s="49"/>
      <c r="H224" s="49"/>
      <c r="I224" s="49"/>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row>
    <row r="225" spans="1:42" ht="14.25" customHeight="1" x14ac:dyDescent="0.2">
      <c r="A225" s="48"/>
      <c r="B225" s="48"/>
      <c r="C225" s="48"/>
      <c r="D225" s="49"/>
      <c r="E225" s="48"/>
      <c r="F225" s="49"/>
      <c r="G225" s="49"/>
      <c r="H225" s="49"/>
      <c r="I225" s="49"/>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row>
    <row r="226" spans="1:42" ht="14.25" customHeight="1" x14ac:dyDescent="0.2">
      <c r="A226" s="48"/>
      <c r="B226" s="48"/>
      <c r="C226" s="48"/>
      <c r="D226" s="49"/>
      <c r="E226" s="48"/>
      <c r="F226" s="49"/>
      <c r="G226" s="49"/>
      <c r="H226" s="49"/>
      <c r="I226" s="49"/>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row>
    <row r="227" spans="1:42" ht="14.25" customHeight="1" x14ac:dyDescent="0.2">
      <c r="A227" s="48"/>
      <c r="B227" s="48"/>
      <c r="C227" s="48"/>
      <c r="D227" s="49"/>
      <c r="E227" s="48"/>
      <c r="F227" s="49"/>
      <c r="G227" s="49"/>
      <c r="H227" s="49"/>
      <c r="I227" s="49"/>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row>
    <row r="228" spans="1:42" ht="14.25" customHeight="1" x14ac:dyDescent="0.2">
      <c r="A228" s="48"/>
      <c r="B228" s="48"/>
      <c r="C228" s="48"/>
      <c r="D228" s="49"/>
      <c r="E228" s="48"/>
      <c r="F228" s="49"/>
      <c r="G228" s="49"/>
      <c r="H228" s="49"/>
      <c r="I228" s="49"/>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row>
    <row r="229" spans="1:42" ht="14.25" customHeight="1" x14ac:dyDescent="0.2">
      <c r="A229" s="48"/>
      <c r="B229" s="48"/>
      <c r="C229" s="48"/>
      <c r="D229" s="49"/>
      <c r="E229" s="48"/>
      <c r="F229" s="49"/>
      <c r="G229" s="49"/>
      <c r="H229" s="49"/>
      <c r="I229" s="49"/>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row>
    <row r="230" spans="1:42" ht="14.25" customHeight="1" x14ac:dyDescent="0.2">
      <c r="A230" s="48"/>
      <c r="B230" s="48"/>
      <c r="C230" s="48"/>
      <c r="D230" s="49"/>
      <c r="E230" s="48"/>
      <c r="F230" s="49"/>
      <c r="G230" s="49"/>
      <c r="H230" s="49"/>
      <c r="I230" s="49"/>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row>
    <row r="231" spans="1:42" ht="14.25" customHeight="1" x14ac:dyDescent="0.2">
      <c r="A231" s="48"/>
      <c r="B231" s="48"/>
      <c r="C231" s="48"/>
      <c r="D231" s="49"/>
      <c r="E231" s="48"/>
      <c r="F231" s="49"/>
      <c r="G231" s="49"/>
      <c r="H231" s="49"/>
      <c r="I231" s="49"/>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row>
    <row r="232" spans="1:42" ht="14.25" customHeight="1" x14ac:dyDescent="0.2">
      <c r="A232" s="48"/>
      <c r="B232" s="48"/>
      <c r="C232" s="48"/>
      <c r="D232" s="49"/>
      <c r="E232" s="48"/>
      <c r="F232" s="49"/>
      <c r="G232" s="49"/>
      <c r="H232" s="49"/>
      <c r="I232" s="49"/>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row>
    <row r="233" spans="1:42" ht="14.25" customHeight="1" x14ac:dyDescent="0.2">
      <c r="A233" s="48"/>
      <c r="B233" s="48"/>
      <c r="C233" s="48"/>
      <c r="D233" s="49"/>
      <c r="E233" s="48"/>
      <c r="F233" s="49"/>
      <c r="G233" s="49"/>
      <c r="H233" s="49"/>
      <c r="I233" s="49"/>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row>
    <row r="234" spans="1:42" ht="14.25" customHeight="1" x14ac:dyDescent="0.2">
      <c r="A234" s="48"/>
      <c r="B234" s="48"/>
      <c r="C234" s="48"/>
      <c r="D234" s="49"/>
      <c r="E234" s="48"/>
      <c r="F234" s="49"/>
      <c r="G234" s="49"/>
      <c r="H234" s="49"/>
      <c r="I234" s="49"/>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row>
    <row r="235" spans="1:42" ht="14.25" customHeight="1" x14ac:dyDescent="0.2">
      <c r="A235" s="48"/>
      <c r="B235" s="48"/>
      <c r="C235" s="48"/>
      <c r="D235" s="49"/>
      <c r="E235" s="48"/>
      <c r="F235" s="49"/>
      <c r="G235" s="49"/>
      <c r="H235" s="49"/>
      <c r="I235" s="49"/>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row>
    <row r="236" spans="1:42" ht="14.25" customHeight="1" x14ac:dyDescent="0.2">
      <c r="A236" s="48"/>
      <c r="B236" s="48"/>
      <c r="C236" s="48"/>
      <c r="D236" s="49"/>
      <c r="E236" s="48"/>
      <c r="F236" s="49"/>
      <c r="G236" s="49"/>
      <c r="H236" s="49"/>
      <c r="I236" s="49"/>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row>
    <row r="237" spans="1:42" ht="14.25" customHeight="1" x14ac:dyDescent="0.2">
      <c r="A237" s="48"/>
      <c r="B237" s="48"/>
      <c r="C237" s="48"/>
      <c r="D237" s="49"/>
      <c r="E237" s="48"/>
      <c r="F237" s="49"/>
      <c r="G237" s="49"/>
      <c r="H237" s="49"/>
      <c r="I237" s="49"/>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row>
    <row r="238" spans="1:42" ht="14.25" customHeight="1" x14ac:dyDescent="0.2">
      <c r="A238" s="48"/>
      <c r="B238" s="48"/>
      <c r="C238" s="48"/>
      <c r="D238" s="49"/>
      <c r="E238" s="48"/>
      <c r="F238" s="49"/>
      <c r="G238" s="49"/>
      <c r="H238" s="49"/>
      <c r="I238" s="49"/>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row>
    <row r="239" spans="1:42" ht="14.25" customHeight="1" x14ac:dyDescent="0.2">
      <c r="A239" s="48"/>
      <c r="B239" s="48"/>
      <c r="C239" s="48"/>
      <c r="D239" s="49"/>
      <c r="E239" s="48"/>
      <c r="F239" s="49"/>
      <c r="G239" s="49"/>
      <c r="H239" s="49"/>
      <c r="I239" s="49"/>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row>
    <row r="240" spans="1:42" ht="14.25" customHeight="1" x14ac:dyDescent="0.2">
      <c r="A240" s="48"/>
      <c r="B240" s="48"/>
      <c r="C240" s="48"/>
      <c r="D240" s="49"/>
      <c r="E240" s="48"/>
      <c r="F240" s="49"/>
      <c r="G240" s="49"/>
      <c r="H240" s="49"/>
      <c r="I240" s="49"/>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row>
    <row r="241" spans="1:42" ht="14.25" customHeight="1" x14ac:dyDescent="0.2">
      <c r="A241" s="48"/>
      <c r="B241" s="48"/>
      <c r="C241" s="48"/>
      <c r="D241" s="49"/>
      <c r="E241" s="48"/>
      <c r="F241" s="49"/>
      <c r="G241" s="49"/>
      <c r="H241" s="49"/>
      <c r="I241" s="49"/>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row>
    <row r="242" spans="1:42" ht="14.25" customHeight="1" x14ac:dyDescent="0.2">
      <c r="A242" s="48"/>
      <c r="B242" s="48"/>
      <c r="C242" s="48"/>
      <c r="D242" s="49"/>
      <c r="E242" s="48"/>
      <c r="F242" s="49"/>
      <c r="G242" s="49"/>
      <c r="H242" s="49"/>
      <c r="I242" s="49"/>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row>
    <row r="243" spans="1:42" ht="14.25" customHeight="1" x14ac:dyDescent="0.2">
      <c r="A243" s="48"/>
      <c r="B243" s="48"/>
      <c r="C243" s="48"/>
      <c r="D243" s="49"/>
      <c r="E243" s="48"/>
      <c r="F243" s="49"/>
      <c r="G243" s="49"/>
      <c r="H243" s="49"/>
      <c r="I243" s="49"/>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row>
    <row r="244" spans="1:42" ht="14.25" customHeight="1" x14ac:dyDescent="0.2">
      <c r="A244" s="48"/>
      <c r="B244" s="48"/>
      <c r="C244" s="48"/>
      <c r="D244" s="49"/>
      <c r="E244" s="48"/>
      <c r="F244" s="49"/>
      <c r="G244" s="49"/>
      <c r="H244" s="49"/>
      <c r="I244" s="49"/>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row>
    <row r="245" spans="1:42" ht="14.25" customHeight="1" x14ac:dyDescent="0.2">
      <c r="A245" s="48"/>
      <c r="B245" s="48"/>
      <c r="C245" s="48"/>
      <c r="D245" s="49"/>
      <c r="E245" s="48"/>
      <c r="F245" s="49"/>
      <c r="G245" s="49"/>
      <c r="H245" s="49"/>
      <c r="I245" s="49"/>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row>
    <row r="246" spans="1:42" ht="14.25" customHeight="1" x14ac:dyDescent="0.2">
      <c r="A246" s="48"/>
      <c r="B246" s="48"/>
      <c r="C246" s="48"/>
      <c r="D246" s="49"/>
      <c r="E246" s="48"/>
      <c r="F246" s="49"/>
      <c r="G246" s="49"/>
      <c r="H246" s="49"/>
      <c r="I246" s="49"/>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row>
    <row r="247" spans="1:42" ht="14.25" customHeight="1" x14ac:dyDescent="0.2">
      <c r="A247" s="48"/>
      <c r="B247" s="48"/>
      <c r="C247" s="48"/>
      <c r="D247" s="49"/>
      <c r="E247" s="48"/>
      <c r="F247" s="49"/>
      <c r="G247" s="49"/>
      <c r="H247" s="49"/>
      <c r="I247" s="49"/>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row>
    <row r="248" spans="1:42" ht="14.25" customHeight="1" x14ac:dyDescent="0.2">
      <c r="A248" s="48"/>
      <c r="B248" s="48"/>
      <c r="C248" s="48"/>
      <c r="D248" s="49"/>
      <c r="E248" s="48"/>
      <c r="F248" s="49"/>
      <c r="G248" s="49"/>
      <c r="H248" s="49"/>
      <c r="I248" s="49"/>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row>
    <row r="249" spans="1:42" ht="14.25" customHeight="1" x14ac:dyDescent="0.2">
      <c r="A249" s="48"/>
      <c r="B249" s="48"/>
      <c r="C249" s="48"/>
      <c r="D249" s="49"/>
      <c r="E249" s="48"/>
      <c r="F249" s="49"/>
      <c r="G249" s="49"/>
      <c r="H249" s="49"/>
      <c r="I249" s="49"/>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row>
    <row r="250" spans="1:42" ht="14.25" customHeight="1" x14ac:dyDescent="0.2">
      <c r="A250" s="48"/>
      <c r="B250" s="48"/>
      <c r="C250" s="48"/>
      <c r="D250" s="49"/>
      <c r="E250" s="48"/>
      <c r="F250" s="49"/>
      <c r="G250" s="49"/>
      <c r="H250" s="49"/>
      <c r="I250" s="49"/>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row>
    <row r="251" spans="1:42" ht="14.25" customHeight="1" x14ac:dyDescent="0.2">
      <c r="A251" s="48"/>
      <c r="B251" s="48"/>
      <c r="C251" s="48"/>
      <c r="D251" s="49"/>
      <c r="E251" s="48"/>
      <c r="F251" s="49"/>
      <c r="G251" s="49"/>
      <c r="H251" s="49"/>
      <c r="I251" s="49"/>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row>
    <row r="252" spans="1:42" ht="14.25" customHeight="1" x14ac:dyDescent="0.2">
      <c r="A252" s="48"/>
      <c r="B252" s="48"/>
      <c r="C252" s="48"/>
      <c r="D252" s="49"/>
      <c r="E252" s="48"/>
      <c r="F252" s="49"/>
      <c r="G252" s="49"/>
      <c r="H252" s="49"/>
      <c r="I252" s="49"/>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row>
    <row r="253" spans="1:42" ht="14.25" customHeight="1" x14ac:dyDescent="0.2">
      <c r="A253" s="48"/>
      <c r="B253" s="48"/>
      <c r="C253" s="48"/>
      <c r="D253" s="49"/>
      <c r="E253" s="48"/>
      <c r="F253" s="49"/>
      <c r="G253" s="49"/>
      <c r="H253" s="49"/>
      <c r="I253" s="49"/>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row>
    <row r="254" spans="1:42" ht="14.25" customHeight="1" x14ac:dyDescent="0.2">
      <c r="A254" s="48"/>
      <c r="B254" s="48"/>
      <c r="C254" s="48"/>
      <c r="D254" s="49"/>
      <c r="E254" s="48"/>
      <c r="F254" s="49"/>
      <c r="G254" s="49"/>
      <c r="H254" s="49"/>
      <c r="I254" s="49"/>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row>
    <row r="255" spans="1:42" ht="14.25" customHeight="1" x14ac:dyDescent="0.2">
      <c r="A255" s="48"/>
      <c r="B255" s="48"/>
      <c r="C255" s="48"/>
      <c r="D255" s="49"/>
      <c r="E255" s="48"/>
      <c r="F255" s="49"/>
      <c r="G255" s="49"/>
      <c r="H255" s="49"/>
      <c r="I255" s="49"/>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row>
    <row r="256" spans="1:42" ht="14.25" customHeight="1" x14ac:dyDescent="0.2">
      <c r="A256" s="48"/>
      <c r="B256" s="48"/>
      <c r="C256" s="48"/>
      <c r="D256" s="49"/>
      <c r="E256" s="48"/>
      <c r="F256" s="49"/>
      <c r="G256" s="49"/>
      <c r="H256" s="49"/>
      <c r="I256" s="49"/>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row>
    <row r="257" spans="1:42" ht="14.25" customHeight="1" x14ac:dyDescent="0.2">
      <c r="A257" s="48"/>
      <c r="B257" s="48"/>
      <c r="C257" s="48"/>
      <c r="D257" s="49"/>
      <c r="E257" s="48"/>
      <c r="F257" s="49"/>
      <c r="G257" s="49"/>
      <c r="H257" s="49"/>
      <c r="I257" s="49"/>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row>
    <row r="258" spans="1:42" ht="14.25" customHeight="1" x14ac:dyDescent="0.2">
      <c r="A258" s="48"/>
      <c r="B258" s="48"/>
      <c r="C258" s="48"/>
      <c r="D258" s="49"/>
      <c r="E258" s="48"/>
      <c r="F258" s="49"/>
      <c r="G258" s="49"/>
      <c r="H258" s="49"/>
      <c r="I258" s="49"/>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row>
    <row r="259" spans="1:42" ht="14.25" customHeight="1" x14ac:dyDescent="0.2">
      <c r="A259" s="48"/>
      <c r="B259" s="48"/>
      <c r="C259" s="48"/>
      <c r="D259" s="49"/>
      <c r="E259" s="48"/>
      <c r="F259" s="49"/>
      <c r="G259" s="49"/>
      <c r="H259" s="49"/>
      <c r="I259" s="49"/>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row>
    <row r="260" spans="1:42" ht="14.25" customHeight="1" x14ac:dyDescent="0.2">
      <c r="A260" s="48"/>
      <c r="B260" s="48"/>
      <c r="C260" s="48"/>
      <c r="D260" s="49"/>
      <c r="E260" s="48"/>
      <c r="F260" s="49"/>
      <c r="G260" s="49"/>
      <c r="H260" s="49"/>
      <c r="I260" s="49"/>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row>
    <row r="261" spans="1:42" ht="14.25" customHeight="1" x14ac:dyDescent="0.2">
      <c r="A261" s="48"/>
      <c r="B261" s="48"/>
      <c r="C261" s="48"/>
      <c r="D261" s="49"/>
      <c r="E261" s="48"/>
      <c r="F261" s="49"/>
      <c r="G261" s="49"/>
      <c r="H261" s="49"/>
      <c r="I261" s="49"/>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row>
    <row r="262" spans="1:42" ht="14.25" customHeight="1" x14ac:dyDescent="0.2">
      <c r="A262" s="48"/>
      <c r="B262" s="48"/>
      <c r="C262" s="48"/>
      <c r="D262" s="49"/>
      <c r="E262" s="48"/>
      <c r="F262" s="49"/>
      <c r="G262" s="49"/>
      <c r="H262" s="49"/>
      <c r="I262" s="49"/>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row>
    <row r="263" spans="1:42" ht="14.25" customHeight="1" x14ac:dyDescent="0.2">
      <c r="A263" s="48"/>
      <c r="B263" s="48"/>
      <c r="C263" s="48"/>
      <c r="D263" s="49"/>
      <c r="E263" s="48"/>
      <c r="F263" s="49"/>
      <c r="G263" s="49"/>
      <c r="H263" s="49"/>
      <c r="I263" s="49"/>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row>
    <row r="264" spans="1:42" ht="14.25" customHeight="1" x14ac:dyDescent="0.2">
      <c r="A264" s="48"/>
      <c r="B264" s="48"/>
      <c r="C264" s="48"/>
      <c r="D264" s="49"/>
      <c r="E264" s="48"/>
      <c r="F264" s="49"/>
      <c r="G264" s="49"/>
      <c r="H264" s="49"/>
      <c r="I264" s="49"/>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row>
    <row r="265" spans="1:42" ht="14.25" customHeight="1" x14ac:dyDescent="0.2">
      <c r="A265" s="48"/>
      <c r="B265" s="48"/>
      <c r="C265" s="48"/>
      <c r="D265" s="49"/>
      <c r="E265" s="48"/>
      <c r="F265" s="49"/>
      <c r="G265" s="49"/>
      <c r="H265" s="49"/>
      <c r="I265" s="49"/>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row>
    <row r="266" spans="1:42" ht="14.25" customHeight="1" x14ac:dyDescent="0.2">
      <c r="A266" s="48"/>
      <c r="B266" s="48"/>
      <c r="C266" s="48"/>
      <c r="D266" s="49"/>
      <c r="E266" s="48"/>
      <c r="F266" s="49"/>
      <c r="G266" s="49"/>
      <c r="H266" s="49"/>
      <c r="I266" s="49"/>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row>
    <row r="267" spans="1:42" ht="14.25" customHeight="1" x14ac:dyDescent="0.2">
      <c r="A267" s="48"/>
      <c r="B267" s="48"/>
      <c r="C267" s="48"/>
      <c r="D267" s="49"/>
      <c r="E267" s="48"/>
      <c r="F267" s="49"/>
      <c r="G267" s="49"/>
      <c r="H267" s="49"/>
      <c r="I267" s="49"/>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row>
    <row r="268" spans="1:42" ht="14.25" customHeight="1" x14ac:dyDescent="0.2">
      <c r="A268" s="48"/>
      <c r="B268" s="48"/>
      <c r="C268" s="48"/>
      <c r="D268" s="49"/>
      <c r="E268" s="48"/>
      <c r="F268" s="49"/>
      <c r="G268" s="49"/>
      <c r="H268" s="49"/>
      <c r="I268" s="49"/>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row>
    <row r="269" spans="1:42" ht="14.25" customHeight="1" x14ac:dyDescent="0.2">
      <c r="A269" s="48"/>
      <c r="B269" s="48"/>
      <c r="C269" s="48"/>
      <c r="D269" s="49"/>
      <c r="E269" s="48"/>
      <c r="F269" s="49"/>
      <c r="G269" s="49"/>
      <c r="H269" s="49"/>
      <c r="I269" s="49"/>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row>
    <row r="270" spans="1:42" ht="14.25" customHeight="1" x14ac:dyDescent="0.2">
      <c r="A270" s="48"/>
      <c r="B270" s="48"/>
      <c r="C270" s="48"/>
      <c r="D270" s="49"/>
      <c r="E270" s="48"/>
      <c r="F270" s="49"/>
      <c r="G270" s="49"/>
      <c r="H270" s="49"/>
      <c r="I270" s="49"/>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row>
    <row r="271" spans="1:42" ht="14.25" customHeight="1" x14ac:dyDescent="0.2">
      <c r="A271" s="48"/>
      <c r="B271" s="48"/>
      <c r="C271" s="48"/>
      <c r="D271" s="49"/>
      <c r="E271" s="48"/>
      <c r="F271" s="49"/>
      <c r="G271" s="49"/>
      <c r="H271" s="49"/>
      <c r="I271" s="49"/>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row>
    <row r="272" spans="1:42" ht="14.25" customHeight="1" x14ac:dyDescent="0.2">
      <c r="A272" s="48"/>
      <c r="B272" s="48"/>
      <c r="C272" s="48"/>
      <c r="D272" s="49"/>
      <c r="E272" s="48"/>
      <c r="F272" s="49"/>
      <c r="G272" s="49"/>
      <c r="H272" s="49"/>
      <c r="I272" s="49"/>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row>
    <row r="273" spans="1:42" ht="14.25" customHeight="1" x14ac:dyDescent="0.2">
      <c r="A273" s="48"/>
      <c r="B273" s="48"/>
      <c r="C273" s="48"/>
      <c r="D273" s="49"/>
      <c r="E273" s="48"/>
      <c r="F273" s="49"/>
      <c r="G273" s="49"/>
      <c r="H273" s="49"/>
      <c r="I273" s="49"/>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row>
    <row r="274" spans="1:42" ht="14.25" customHeight="1" x14ac:dyDescent="0.2">
      <c r="A274" s="48"/>
      <c r="B274" s="48"/>
      <c r="C274" s="48"/>
      <c r="D274" s="49"/>
      <c r="E274" s="48"/>
      <c r="F274" s="49"/>
      <c r="G274" s="49"/>
      <c r="H274" s="49"/>
      <c r="I274" s="49"/>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row>
    <row r="275" spans="1:42" ht="14.25" customHeight="1" x14ac:dyDescent="0.2">
      <c r="A275" s="48"/>
      <c r="B275" s="48"/>
      <c r="C275" s="48"/>
      <c r="D275" s="49"/>
      <c r="E275" s="48"/>
      <c r="F275" s="49"/>
      <c r="G275" s="49"/>
      <c r="H275" s="49"/>
      <c r="I275" s="49"/>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row>
    <row r="276" spans="1:42" ht="14.25" customHeight="1" x14ac:dyDescent="0.2">
      <c r="A276" s="48"/>
      <c r="B276" s="48"/>
      <c r="C276" s="48"/>
      <c r="D276" s="49"/>
      <c r="E276" s="48"/>
      <c r="F276" s="49"/>
      <c r="G276" s="49"/>
      <c r="H276" s="49"/>
      <c r="I276" s="49"/>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row>
    <row r="277" spans="1:42" ht="14.25" customHeight="1" x14ac:dyDescent="0.2">
      <c r="A277" s="48"/>
      <c r="B277" s="48"/>
      <c r="C277" s="48"/>
      <c r="D277" s="49"/>
      <c r="E277" s="48"/>
      <c r="F277" s="49"/>
      <c r="G277" s="49"/>
      <c r="H277" s="49"/>
      <c r="I277" s="49"/>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row>
    <row r="278" spans="1:42" ht="14.25" customHeight="1" x14ac:dyDescent="0.2">
      <c r="A278" s="48"/>
      <c r="B278" s="48"/>
      <c r="C278" s="48"/>
      <c r="D278" s="49"/>
      <c r="E278" s="48"/>
      <c r="F278" s="49"/>
      <c r="G278" s="49"/>
      <c r="H278" s="49"/>
      <c r="I278" s="49"/>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row>
    <row r="279" spans="1:42" ht="14.25" customHeight="1" x14ac:dyDescent="0.2">
      <c r="A279" s="48"/>
      <c r="B279" s="48"/>
      <c r="C279" s="48"/>
      <c r="D279" s="49"/>
      <c r="E279" s="48"/>
      <c r="F279" s="49"/>
      <c r="G279" s="49"/>
      <c r="H279" s="49"/>
      <c r="I279" s="49"/>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row>
    <row r="280" spans="1:42" ht="14.25" customHeight="1" x14ac:dyDescent="0.2">
      <c r="A280" s="48"/>
      <c r="B280" s="48"/>
      <c r="C280" s="48"/>
      <c r="D280" s="49"/>
      <c r="E280" s="48"/>
      <c r="F280" s="49"/>
      <c r="G280" s="49"/>
      <c r="H280" s="49"/>
      <c r="I280" s="49"/>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row>
    <row r="281" spans="1:42" ht="14.25" customHeight="1" x14ac:dyDescent="0.2">
      <c r="A281" s="48"/>
      <c r="B281" s="48"/>
      <c r="C281" s="48"/>
      <c r="D281" s="49"/>
      <c r="E281" s="48"/>
      <c r="F281" s="49"/>
      <c r="G281" s="49"/>
      <c r="H281" s="49"/>
      <c r="I281" s="49"/>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row>
    <row r="282" spans="1:42" ht="14.25" customHeight="1" x14ac:dyDescent="0.2">
      <c r="A282" s="48"/>
      <c r="B282" s="48"/>
      <c r="C282" s="48"/>
      <c r="D282" s="49"/>
      <c r="E282" s="48"/>
      <c r="F282" s="49"/>
      <c r="G282" s="49"/>
      <c r="H282" s="49"/>
      <c r="I282" s="49"/>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row>
    <row r="283" spans="1:42" ht="14.25" customHeight="1" x14ac:dyDescent="0.2">
      <c r="A283" s="48"/>
      <c r="B283" s="48"/>
      <c r="C283" s="48"/>
      <c r="D283" s="49"/>
      <c r="E283" s="48"/>
      <c r="F283" s="49"/>
      <c r="G283" s="49"/>
      <c r="H283" s="49"/>
      <c r="I283" s="49"/>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row>
    <row r="284" spans="1:42" ht="14.25" customHeight="1" x14ac:dyDescent="0.2">
      <c r="A284" s="48"/>
      <c r="B284" s="48"/>
      <c r="C284" s="48"/>
      <c r="D284" s="49"/>
      <c r="E284" s="48"/>
      <c r="F284" s="49"/>
      <c r="G284" s="49"/>
      <c r="H284" s="49"/>
      <c r="I284" s="49"/>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row>
    <row r="285" spans="1:42" ht="14.25" customHeight="1" x14ac:dyDescent="0.2">
      <c r="A285" s="48"/>
      <c r="B285" s="48"/>
      <c r="C285" s="48"/>
      <c r="D285" s="49"/>
      <c r="E285" s="48"/>
      <c r="F285" s="49"/>
      <c r="G285" s="49"/>
      <c r="H285" s="49"/>
      <c r="I285" s="49"/>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row>
    <row r="286" spans="1:42" ht="14.25" customHeight="1" x14ac:dyDescent="0.2">
      <c r="A286" s="48"/>
      <c r="B286" s="48"/>
      <c r="C286" s="48"/>
      <c r="D286" s="49"/>
      <c r="E286" s="48"/>
      <c r="F286" s="49"/>
      <c r="G286" s="49"/>
      <c r="H286" s="49"/>
      <c r="I286" s="49"/>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row>
    <row r="287" spans="1:42" ht="14.25" customHeight="1" x14ac:dyDescent="0.2">
      <c r="A287" s="48"/>
      <c r="B287" s="48"/>
      <c r="C287" s="48"/>
      <c r="D287" s="49"/>
      <c r="E287" s="48"/>
      <c r="F287" s="49"/>
      <c r="G287" s="49"/>
      <c r="H287" s="49"/>
      <c r="I287" s="49"/>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row>
    <row r="288" spans="1:42" ht="14.25" customHeight="1" x14ac:dyDescent="0.2">
      <c r="A288" s="48"/>
      <c r="B288" s="48"/>
      <c r="C288" s="48"/>
      <c r="D288" s="49"/>
      <c r="E288" s="48"/>
      <c r="F288" s="49"/>
      <c r="G288" s="49"/>
      <c r="H288" s="49"/>
      <c r="I288" s="49"/>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row>
    <row r="289" spans="1:42" ht="14.25" customHeight="1" x14ac:dyDescent="0.2">
      <c r="A289" s="48"/>
      <c r="B289" s="48"/>
      <c r="C289" s="48"/>
      <c r="D289" s="49"/>
      <c r="E289" s="48"/>
      <c r="F289" s="49"/>
      <c r="G289" s="49"/>
      <c r="H289" s="49"/>
      <c r="I289" s="49"/>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row>
    <row r="290" spans="1:42" ht="14.25" customHeight="1" x14ac:dyDescent="0.2">
      <c r="A290" s="48"/>
      <c r="B290" s="48"/>
      <c r="C290" s="48"/>
      <c r="D290" s="49"/>
      <c r="E290" s="48"/>
      <c r="F290" s="49"/>
      <c r="G290" s="49"/>
      <c r="H290" s="49"/>
      <c r="I290" s="49"/>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row>
    <row r="291" spans="1:42" ht="14.25" customHeight="1" x14ac:dyDescent="0.2">
      <c r="A291" s="48"/>
      <c r="B291" s="48"/>
      <c r="C291" s="48"/>
      <c r="D291" s="49"/>
      <c r="E291" s="48"/>
      <c r="F291" s="49"/>
      <c r="G291" s="49"/>
      <c r="H291" s="49"/>
      <c r="I291" s="49"/>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row>
    <row r="292" spans="1:42" ht="14.25" customHeight="1" x14ac:dyDescent="0.2">
      <c r="A292" s="48"/>
      <c r="B292" s="48"/>
      <c r="C292" s="48"/>
      <c r="D292" s="49"/>
      <c r="E292" s="48"/>
      <c r="F292" s="49"/>
      <c r="G292" s="49"/>
      <c r="H292" s="49"/>
      <c r="I292" s="49"/>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row>
    <row r="293" spans="1:42" ht="14.25" customHeight="1" x14ac:dyDescent="0.2">
      <c r="A293" s="48"/>
      <c r="B293" s="48"/>
      <c r="C293" s="48"/>
      <c r="D293" s="49"/>
      <c r="E293" s="48"/>
      <c r="F293" s="49"/>
      <c r="G293" s="49"/>
      <c r="H293" s="49"/>
      <c r="I293" s="49"/>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row>
    <row r="294" spans="1:42" ht="14.25" customHeight="1" x14ac:dyDescent="0.2">
      <c r="A294" s="48"/>
      <c r="B294" s="48"/>
      <c r="C294" s="48"/>
      <c r="D294" s="49"/>
      <c r="E294" s="48"/>
      <c r="F294" s="49"/>
      <c r="G294" s="49"/>
      <c r="H294" s="49"/>
      <c r="I294" s="49"/>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row>
    <row r="295" spans="1:42" ht="14.25" customHeight="1" x14ac:dyDescent="0.2">
      <c r="A295" s="48"/>
      <c r="B295" s="48"/>
      <c r="C295" s="48"/>
      <c r="D295" s="49"/>
      <c r="E295" s="48"/>
      <c r="F295" s="49"/>
      <c r="G295" s="49"/>
      <c r="H295" s="49"/>
      <c r="I295" s="49"/>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row>
    <row r="296" spans="1:42" ht="14.25" customHeight="1" x14ac:dyDescent="0.2">
      <c r="A296" s="48"/>
      <c r="B296" s="48"/>
      <c r="C296" s="48"/>
      <c r="D296" s="49"/>
      <c r="E296" s="48"/>
      <c r="F296" s="49"/>
      <c r="G296" s="49"/>
      <c r="H296" s="49"/>
      <c r="I296" s="49"/>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row>
    <row r="297" spans="1:42" ht="14.25" customHeight="1" x14ac:dyDescent="0.2">
      <c r="A297" s="48"/>
      <c r="B297" s="48"/>
      <c r="C297" s="48"/>
      <c r="D297" s="49"/>
      <c r="E297" s="48"/>
      <c r="F297" s="49"/>
      <c r="G297" s="49"/>
      <c r="H297" s="49"/>
      <c r="I297" s="49"/>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row>
    <row r="298" spans="1:42" ht="14.25" customHeight="1" x14ac:dyDescent="0.2">
      <c r="A298" s="48"/>
      <c r="B298" s="48"/>
      <c r="C298" s="48"/>
      <c r="D298" s="49"/>
      <c r="E298" s="48"/>
      <c r="F298" s="49"/>
      <c r="G298" s="49"/>
      <c r="H298" s="49"/>
      <c r="I298" s="49"/>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row>
    <row r="299" spans="1:42" ht="14.25" customHeight="1" x14ac:dyDescent="0.2">
      <c r="A299" s="48"/>
      <c r="B299" s="48"/>
      <c r="C299" s="48"/>
      <c r="D299" s="49"/>
      <c r="E299" s="48"/>
      <c r="F299" s="49"/>
      <c r="G299" s="49"/>
      <c r="H299" s="49"/>
      <c r="I299" s="49"/>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row>
    <row r="300" spans="1:42" ht="14.25" customHeight="1" x14ac:dyDescent="0.2">
      <c r="A300" s="48"/>
      <c r="B300" s="48"/>
      <c r="C300" s="48"/>
      <c r="D300" s="49"/>
      <c r="E300" s="48"/>
      <c r="F300" s="49"/>
      <c r="G300" s="49"/>
      <c r="H300" s="49"/>
      <c r="I300" s="49"/>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row>
    <row r="301" spans="1:42" ht="14.25" customHeight="1" x14ac:dyDescent="0.2">
      <c r="A301" s="48"/>
      <c r="B301" s="48"/>
      <c r="C301" s="48"/>
      <c r="D301" s="49"/>
      <c r="E301" s="48"/>
      <c r="F301" s="49"/>
      <c r="G301" s="49"/>
      <c r="H301" s="49"/>
      <c r="I301" s="49"/>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row>
    <row r="302" spans="1:42" ht="14.25" customHeight="1" x14ac:dyDescent="0.2">
      <c r="A302" s="48"/>
      <c r="B302" s="48"/>
      <c r="C302" s="48"/>
      <c r="D302" s="49"/>
      <c r="E302" s="48"/>
      <c r="F302" s="49"/>
      <c r="G302" s="49"/>
      <c r="H302" s="49"/>
      <c r="I302" s="49"/>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row>
    <row r="303" spans="1:42" ht="14.25" customHeight="1" x14ac:dyDescent="0.2">
      <c r="A303" s="48"/>
      <c r="B303" s="48"/>
      <c r="C303" s="48"/>
      <c r="D303" s="49"/>
      <c r="E303" s="48"/>
      <c r="F303" s="49"/>
      <c r="G303" s="49"/>
      <c r="H303" s="49"/>
      <c r="I303" s="49"/>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row>
    <row r="304" spans="1:42" ht="14.25" customHeight="1" x14ac:dyDescent="0.2">
      <c r="A304" s="48"/>
      <c r="B304" s="48"/>
      <c r="C304" s="48"/>
      <c r="D304" s="49"/>
      <c r="E304" s="48"/>
      <c r="F304" s="49"/>
      <c r="G304" s="49"/>
      <c r="H304" s="49"/>
      <c r="I304" s="49"/>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row>
    <row r="305" spans="1:42" ht="14.25" customHeight="1" x14ac:dyDescent="0.2">
      <c r="A305" s="48"/>
      <c r="B305" s="48"/>
      <c r="C305" s="48"/>
      <c r="D305" s="49"/>
      <c r="E305" s="48"/>
      <c r="F305" s="49"/>
      <c r="G305" s="49"/>
      <c r="H305" s="49"/>
      <c r="I305" s="49"/>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row>
    <row r="306" spans="1:42" ht="14.25" customHeight="1" x14ac:dyDescent="0.2">
      <c r="A306" s="48"/>
      <c r="B306" s="48"/>
      <c r="C306" s="48"/>
      <c r="D306" s="49"/>
      <c r="E306" s="48"/>
      <c r="F306" s="49"/>
      <c r="G306" s="49"/>
      <c r="H306" s="49"/>
      <c r="I306" s="49"/>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row>
    <row r="307" spans="1:42" ht="14.25" customHeight="1" x14ac:dyDescent="0.2">
      <c r="A307" s="48"/>
      <c r="B307" s="48"/>
      <c r="C307" s="48"/>
      <c r="D307" s="49"/>
      <c r="E307" s="48"/>
      <c r="F307" s="49"/>
      <c r="G307" s="49"/>
      <c r="H307" s="49"/>
      <c r="I307" s="49"/>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row>
    <row r="308" spans="1:42" ht="14.25" customHeight="1" x14ac:dyDescent="0.2">
      <c r="A308" s="48"/>
      <c r="B308" s="48"/>
      <c r="C308" s="48"/>
      <c r="D308" s="49"/>
      <c r="E308" s="48"/>
      <c r="F308" s="49"/>
      <c r="G308" s="49"/>
      <c r="H308" s="49"/>
      <c r="I308" s="49"/>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row>
    <row r="309" spans="1:42" ht="14.25" customHeight="1" x14ac:dyDescent="0.2">
      <c r="A309" s="48"/>
      <c r="B309" s="48"/>
      <c r="C309" s="48"/>
      <c r="D309" s="49"/>
      <c r="E309" s="48"/>
      <c r="F309" s="49"/>
      <c r="G309" s="49"/>
      <c r="H309" s="49"/>
      <c r="I309" s="49"/>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row>
    <row r="310" spans="1:42" ht="14.25" customHeight="1" x14ac:dyDescent="0.2">
      <c r="A310" s="48"/>
      <c r="B310" s="48"/>
      <c r="C310" s="48"/>
      <c r="D310" s="49"/>
      <c r="E310" s="48"/>
      <c r="F310" s="49"/>
      <c r="G310" s="49"/>
      <c r="H310" s="49"/>
      <c r="I310" s="49"/>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row>
    <row r="311" spans="1:42" ht="14.25" customHeight="1" x14ac:dyDescent="0.2">
      <c r="A311" s="48"/>
      <c r="B311" s="48"/>
      <c r="C311" s="48"/>
      <c r="D311" s="49"/>
      <c r="E311" s="48"/>
      <c r="F311" s="49"/>
      <c r="G311" s="49"/>
      <c r="H311" s="49"/>
      <c r="I311" s="49"/>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row>
    <row r="312" spans="1:42" ht="14.25" customHeight="1" x14ac:dyDescent="0.2">
      <c r="A312" s="48"/>
      <c r="B312" s="48"/>
      <c r="C312" s="48"/>
      <c r="D312" s="49"/>
      <c r="E312" s="48"/>
      <c r="F312" s="49"/>
      <c r="G312" s="49"/>
      <c r="H312" s="49"/>
      <c r="I312" s="49"/>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row>
    <row r="313" spans="1:42" ht="14.25" customHeight="1" x14ac:dyDescent="0.2">
      <c r="A313" s="48"/>
      <c r="B313" s="48"/>
      <c r="C313" s="48"/>
      <c r="D313" s="49"/>
      <c r="E313" s="48"/>
      <c r="F313" s="49"/>
      <c r="G313" s="49"/>
      <c r="H313" s="49"/>
      <c r="I313" s="49"/>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row>
    <row r="314" spans="1:42" ht="14.25" customHeight="1" x14ac:dyDescent="0.2">
      <c r="A314" s="48"/>
      <c r="B314" s="48"/>
      <c r="C314" s="48"/>
      <c r="D314" s="49"/>
      <c r="E314" s="48"/>
      <c r="F314" s="49"/>
      <c r="G314" s="49"/>
      <c r="H314" s="49"/>
      <c r="I314" s="49"/>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row>
    <row r="315" spans="1:42" ht="14.25" customHeight="1" x14ac:dyDescent="0.2">
      <c r="A315" s="48"/>
      <c r="B315" s="48"/>
      <c r="C315" s="48"/>
      <c r="D315" s="49"/>
      <c r="E315" s="48"/>
      <c r="F315" s="49"/>
      <c r="G315" s="49"/>
      <c r="H315" s="49"/>
      <c r="I315" s="49"/>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row>
    <row r="316" spans="1:42" ht="14.25" customHeight="1" x14ac:dyDescent="0.2">
      <c r="A316" s="48"/>
      <c r="B316" s="48"/>
      <c r="C316" s="48"/>
      <c r="D316" s="49"/>
      <c r="E316" s="48"/>
      <c r="F316" s="49"/>
      <c r="G316" s="49"/>
      <c r="H316" s="49"/>
      <c r="I316" s="49"/>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row>
    <row r="317" spans="1:42" ht="14.25" customHeight="1" x14ac:dyDescent="0.2">
      <c r="A317" s="48"/>
      <c r="B317" s="48"/>
      <c r="C317" s="48"/>
      <c r="D317" s="49"/>
      <c r="E317" s="48"/>
      <c r="F317" s="49"/>
      <c r="G317" s="49"/>
      <c r="H317" s="49"/>
      <c r="I317" s="49"/>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row>
    <row r="318" spans="1:42" ht="14.25" customHeight="1" x14ac:dyDescent="0.2">
      <c r="A318" s="48"/>
      <c r="B318" s="48"/>
      <c r="C318" s="48"/>
      <c r="D318" s="49"/>
      <c r="E318" s="48"/>
      <c r="F318" s="49"/>
      <c r="G318" s="49"/>
      <c r="H318" s="49"/>
      <c r="I318" s="49"/>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row>
    <row r="319" spans="1:42" ht="14.25" customHeight="1" x14ac:dyDescent="0.2">
      <c r="A319" s="48"/>
      <c r="B319" s="48"/>
      <c r="C319" s="48"/>
      <c r="D319" s="49"/>
      <c r="E319" s="48"/>
      <c r="F319" s="49"/>
      <c r="G319" s="49"/>
      <c r="H319" s="49"/>
      <c r="I319" s="49"/>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row>
    <row r="320" spans="1:42" ht="14.25" customHeight="1" x14ac:dyDescent="0.2">
      <c r="A320" s="48"/>
      <c r="B320" s="48"/>
      <c r="C320" s="48"/>
      <c r="D320" s="49"/>
      <c r="E320" s="48"/>
      <c r="F320" s="49"/>
      <c r="G320" s="49"/>
      <c r="H320" s="49"/>
      <c r="I320" s="49"/>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row>
    <row r="321" spans="1:42" ht="14.25" customHeight="1" x14ac:dyDescent="0.2">
      <c r="A321" s="48"/>
      <c r="B321" s="48"/>
      <c r="C321" s="48"/>
      <c r="D321" s="49"/>
      <c r="E321" s="48"/>
      <c r="F321" s="49"/>
      <c r="G321" s="49"/>
      <c r="H321" s="49"/>
      <c r="I321" s="49"/>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row>
    <row r="322" spans="1:42" ht="14.25" customHeight="1" x14ac:dyDescent="0.2">
      <c r="A322" s="48"/>
      <c r="B322" s="48"/>
      <c r="C322" s="48"/>
      <c r="D322" s="49"/>
      <c r="E322" s="48"/>
      <c r="F322" s="49"/>
      <c r="G322" s="49"/>
      <c r="H322" s="49"/>
      <c r="I322" s="49"/>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row>
    <row r="323" spans="1:42" ht="14.25" customHeight="1" x14ac:dyDescent="0.2">
      <c r="A323" s="48"/>
      <c r="B323" s="48"/>
      <c r="C323" s="48"/>
      <c r="D323" s="49"/>
      <c r="E323" s="48"/>
      <c r="F323" s="49"/>
      <c r="G323" s="49"/>
      <c r="H323" s="49"/>
      <c r="I323" s="49"/>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row>
    <row r="324" spans="1:42" ht="14.25" customHeight="1" x14ac:dyDescent="0.2">
      <c r="A324" s="48"/>
      <c r="B324" s="48"/>
      <c r="C324" s="48"/>
      <c r="D324" s="49"/>
      <c r="E324" s="48"/>
      <c r="F324" s="49"/>
      <c r="G324" s="49"/>
      <c r="H324" s="49"/>
      <c r="I324" s="49"/>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row>
    <row r="325" spans="1:42" ht="14.25" customHeight="1" x14ac:dyDescent="0.2">
      <c r="A325" s="48"/>
      <c r="B325" s="48"/>
      <c r="C325" s="48"/>
      <c r="D325" s="49"/>
      <c r="E325" s="48"/>
      <c r="F325" s="49"/>
      <c r="G325" s="49"/>
      <c r="H325" s="49"/>
      <c r="I325" s="49"/>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row>
    <row r="326" spans="1:42" ht="14.25" customHeight="1" x14ac:dyDescent="0.2">
      <c r="A326" s="48"/>
      <c r="B326" s="48"/>
      <c r="C326" s="48"/>
      <c r="D326" s="49"/>
      <c r="E326" s="48"/>
      <c r="F326" s="49"/>
      <c r="G326" s="49"/>
      <c r="H326" s="49"/>
      <c r="I326" s="49"/>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row>
    <row r="327" spans="1:42" ht="14.25" customHeight="1" x14ac:dyDescent="0.2">
      <c r="A327" s="48"/>
      <c r="B327" s="48"/>
      <c r="C327" s="48"/>
      <c r="D327" s="49"/>
      <c r="E327" s="48"/>
      <c r="F327" s="49"/>
      <c r="G327" s="49"/>
      <c r="H327" s="49"/>
      <c r="I327" s="49"/>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row>
    <row r="328" spans="1:42" ht="14.25" customHeight="1" x14ac:dyDescent="0.2">
      <c r="A328" s="48"/>
      <c r="B328" s="48"/>
      <c r="C328" s="48"/>
      <c r="D328" s="49"/>
      <c r="E328" s="48"/>
      <c r="F328" s="49"/>
      <c r="G328" s="49"/>
      <c r="H328" s="49"/>
      <c r="I328" s="49"/>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row>
    <row r="329" spans="1:42" ht="14.25" customHeight="1" x14ac:dyDescent="0.2">
      <c r="A329" s="48"/>
      <c r="B329" s="48"/>
      <c r="C329" s="48"/>
      <c r="D329" s="49"/>
      <c r="E329" s="48"/>
      <c r="F329" s="49"/>
      <c r="G329" s="49"/>
      <c r="H329" s="49"/>
      <c r="I329" s="49"/>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row>
    <row r="330" spans="1:42" ht="14.25" customHeight="1" x14ac:dyDescent="0.2">
      <c r="A330" s="48"/>
      <c r="B330" s="48"/>
      <c r="C330" s="48"/>
      <c r="D330" s="49"/>
      <c r="E330" s="48"/>
      <c r="F330" s="49"/>
      <c r="G330" s="49"/>
      <c r="H330" s="49"/>
      <c r="I330" s="49"/>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row>
    <row r="331" spans="1:42" ht="14.25" customHeight="1" x14ac:dyDescent="0.2">
      <c r="A331" s="48"/>
      <c r="B331" s="48"/>
      <c r="C331" s="48"/>
      <c r="D331" s="49"/>
      <c r="E331" s="48"/>
      <c r="F331" s="49"/>
      <c r="G331" s="49"/>
      <c r="H331" s="49"/>
      <c r="I331" s="49"/>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row>
    <row r="332" spans="1:42" ht="14.25" customHeight="1" x14ac:dyDescent="0.2">
      <c r="A332" s="48"/>
      <c r="B332" s="48"/>
      <c r="C332" s="48"/>
      <c r="D332" s="49"/>
      <c r="E332" s="48"/>
      <c r="F332" s="49"/>
      <c r="G332" s="49"/>
      <c r="H332" s="49"/>
      <c r="I332" s="49"/>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row>
    <row r="333" spans="1:42" ht="14.25" customHeight="1" x14ac:dyDescent="0.2">
      <c r="A333" s="48"/>
      <c r="B333" s="48"/>
      <c r="C333" s="48"/>
      <c r="D333" s="49"/>
      <c r="E333" s="48"/>
      <c r="F333" s="49"/>
      <c r="G333" s="49"/>
      <c r="H333" s="49"/>
      <c r="I333" s="49"/>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row>
    <row r="334" spans="1:42" ht="14.25" customHeight="1" x14ac:dyDescent="0.2">
      <c r="A334" s="48"/>
      <c r="B334" s="48"/>
      <c r="C334" s="48"/>
      <c r="D334" s="49"/>
      <c r="E334" s="48"/>
      <c r="F334" s="49"/>
      <c r="G334" s="49"/>
      <c r="H334" s="49"/>
      <c r="I334" s="49"/>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row>
    <row r="335" spans="1:42" ht="14.25" customHeight="1" x14ac:dyDescent="0.2">
      <c r="A335" s="48"/>
      <c r="B335" s="48"/>
      <c r="C335" s="48"/>
      <c r="D335" s="49"/>
      <c r="E335" s="48"/>
      <c r="F335" s="49"/>
      <c r="G335" s="49"/>
      <c r="H335" s="49"/>
      <c r="I335" s="49"/>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row>
    <row r="336" spans="1:42" ht="14.25" customHeight="1" x14ac:dyDescent="0.2">
      <c r="A336" s="48"/>
      <c r="B336" s="48"/>
      <c r="C336" s="48"/>
      <c r="D336" s="49"/>
      <c r="E336" s="48"/>
      <c r="F336" s="49"/>
      <c r="G336" s="49"/>
      <c r="H336" s="49"/>
      <c r="I336" s="49"/>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row>
    <row r="337" spans="1:42" ht="14.25" customHeight="1" x14ac:dyDescent="0.2">
      <c r="A337" s="48"/>
      <c r="B337" s="48"/>
      <c r="C337" s="48"/>
      <c r="D337" s="49"/>
      <c r="E337" s="48"/>
      <c r="F337" s="49"/>
      <c r="G337" s="49"/>
      <c r="H337" s="49"/>
      <c r="I337" s="49"/>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row>
    <row r="338" spans="1:42" ht="14.25" customHeight="1" x14ac:dyDescent="0.2">
      <c r="A338" s="48"/>
      <c r="B338" s="48"/>
      <c r="C338" s="48"/>
      <c r="D338" s="49"/>
      <c r="E338" s="48"/>
      <c r="F338" s="49"/>
      <c r="G338" s="49"/>
      <c r="H338" s="49"/>
      <c r="I338" s="49"/>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row>
    <row r="339" spans="1:42" ht="14.25" customHeight="1" x14ac:dyDescent="0.2">
      <c r="A339" s="48"/>
      <c r="B339" s="48"/>
      <c r="C339" s="48"/>
      <c r="D339" s="49"/>
      <c r="E339" s="48"/>
      <c r="F339" s="49"/>
      <c r="G339" s="49"/>
      <c r="H339" s="49"/>
      <c r="I339" s="49"/>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row>
    <row r="340" spans="1:42" ht="14.25" customHeight="1" x14ac:dyDescent="0.2">
      <c r="A340" s="48"/>
      <c r="B340" s="48"/>
      <c r="C340" s="48"/>
      <c r="D340" s="49"/>
      <c r="E340" s="48"/>
      <c r="F340" s="49"/>
      <c r="G340" s="49"/>
      <c r="H340" s="49"/>
      <c r="I340" s="49"/>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row>
    <row r="341" spans="1:42" ht="14.25" customHeight="1" x14ac:dyDescent="0.2">
      <c r="A341" s="48"/>
      <c r="B341" s="48"/>
      <c r="C341" s="48"/>
      <c r="D341" s="49"/>
      <c r="E341" s="48"/>
      <c r="F341" s="49"/>
      <c r="G341" s="49"/>
      <c r="H341" s="49"/>
      <c r="I341" s="49"/>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row>
    <row r="342" spans="1:42" ht="14.25" customHeight="1" x14ac:dyDescent="0.2">
      <c r="A342" s="48"/>
      <c r="B342" s="48"/>
      <c r="C342" s="48"/>
      <c r="D342" s="49"/>
      <c r="E342" s="48"/>
      <c r="F342" s="49"/>
      <c r="G342" s="49"/>
      <c r="H342" s="49"/>
      <c r="I342" s="49"/>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row>
    <row r="343" spans="1:42" ht="14.25" customHeight="1" x14ac:dyDescent="0.2">
      <c r="A343" s="48"/>
      <c r="B343" s="48"/>
      <c r="C343" s="48"/>
      <c r="D343" s="49"/>
      <c r="E343" s="48"/>
      <c r="F343" s="49"/>
      <c r="G343" s="49"/>
      <c r="H343" s="49"/>
      <c r="I343" s="49"/>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row>
    <row r="344" spans="1:42" ht="14.25" customHeight="1" x14ac:dyDescent="0.2">
      <c r="A344" s="48"/>
      <c r="B344" s="48"/>
      <c r="C344" s="48"/>
      <c r="D344" s="49"/>
      <c r="E344" s="48"/>
      <c r="F344" s="49"/>
      <c r="G344" s="49"/>
      <c r="H344" s="49"/>
      <c r="I344" s="49"/>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row>
    <row r="345" spans="1:42" ht="14.25" customHeight="1" x14ac:dyDescent="0.2">
      <c r="A345" s="48"/>
      <c r="B345" s="48"/>
      <c r="C345" s="48"/>
      <c r="D345" s="49"/>
      <c r="E345" s="48"/>
      <c r="F345" s="49"/>
      <c r="G345" s="49"/>
      <c r="H345" s="49"/>
      <c r="I345" s="49"/>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row>
    <row r="346" spans="1:42" ht="14.25" customHeight="1" x14ac:dyDescent="0.2">
      <c r="A346" s="48"/>
      <c r="B346" s="48"/>
      <c r="C346" s="48"/>
      <c r="D346" s="49"/>
      <c r="E346" s="48"/>
      <c r="F346" s="49"/>
      <c r="G346" s="49"/>
      <c r="H346" s="49"/>
      <c r="I346" s="49"/>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row>
    <row r="347" spans="1:42" ht="14.25" customHeight="1" x14ac:dyDescent="0.2">
      <c r="A347" s="48"/>
      <c r="B347" s="48"/>
      <c r="C347" s="48"/>
      <c r="D347" s="49"/>
      <c r="E347" s="48"/>
      <c r="F347" s="49"/>
      <c r="G347" s="49"/>
      <c r="H347" s="49"/>
      <c r="I347" s="49"/>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row>
    <row r="348" spans="1:42" ht="14.25" customHeight="1" x14ac:dyDescent="0.2">
      <c r="A348" s="48"/>
      <c r="B348" s="48"/>
      <c r="C348" s="48"/>
      <c r="D348" s="49"/>
      <c r="E348" s="48"/>
      <c r="F348" s="49"/>
      <c r="G348" s="49"/>
      <c r="H348" s="49"/>
      <c r="I348" s="49"/>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row>
    <row r="349" spans="1:42" ht="14.25" customHeight="1" x14ac:dyDescent="0.2">
      <c r="A349" s="48"/>
      <c r="B349" s="48"/>
      <c r="C349" s="48"/>
      <c r="D349" s="49"/>
      <c r="E349" s="48"/>
      <c r="F349" s="49"/>
      <c r="G349" s="49"/>
      <c r="H349" s="49"/>
      <c r="I349" s="49"/>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row>
    <row r="350" spans="1:42" ht="14.25" customHeight="1" x14ac:dyDescent="0.2">
      <c r="A350" s="48"/>
      <c r="B350" s="48"/>
      <c r="C350" s="48"/>
      <c r="D350" s="49"/>
      <c r="E350" s="48"/>
      <c r="F350" s="49"/>
      <c r="G350" s="49"/>
      <c r="H350" s="49"/>
      <c r="I350" s="49"/>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row>
    <row r="351" spans="1:42" ht="14.25" customHeight="1" x14ac:dyDescent="0.2">
      <c r="A351" s="48"/>
      <c r="B351" s="48"/>
      <c r="C351" s="48"/>
      <c r="D351" s="49"/>
      <c r="E351" s="48"/>
      <c r="F351" s="49"/>
      <c r="G351" s="49"/>
      <c r="H351" s="49"/>
      <c r="I351" s="49"/>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row>
    <row r="352" spans="1:42" ht="14.25" customHeight="1" x14ac:dyDescent="0.2">
      <c r="A352" s="48"/>
      <c r="B352" s="48"/>
      <c r="C352" s="48"/>
      <c r="D352" s="49"/>
      <c r="E352" s="48"/>
      <c r="F352" s="49"/>
      <c r="G352" s="49"/>
      <c r="H352" s="49"/>
      <c r="I352" s="49"/>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row>
    <row r="353" spans="1:42" ht="14.25" customHeight="1" x14ac:dyDescent="0.2">
      <c r="A353" s="48"/>
      <c r="B353" s="48"/>
      <c r="C353" s="48"/>
      <c r="D353" s="49"/>
      <c r="E353" s="48"/>
      <c r="F353" s="49"/>
      <c r="G353" s="49"/>
      <c r="H353" s="49"/>
      <c r="I353" s="49"/>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row>
    <row r="354" spans="1:42" ht="14.25" customHeight="1" x14ac:dyDescent="0.2">
      <c r="A354" s="48"/>
      <c r="B354" s="48"/>
      <c r="C354" s="48"/>
      <c r="D354" s="49"/>
      <c r="E354" s="48"/>
      <c r="F354" s="49"/>
      <c r="G354" s="49"/>
      <c r="H354" s="49"/>
      <c r="I354" s="49"/>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row>
    <row r="355" spans="1:42" ht="14.25" customHeight="1" x14ac:dyDescent="0.2">
      <c r="A355" s="48"/>
      <c r="B355" s="48"/>
      <c r="C355" s="48"/>
      <c r="D355" s="49"/>
      <c r="E355" s="48"/>
      <c r="F355" s="49"/>
      <c r="G355" s="49"/>
      <c r="H355" s="49"/>
      <c r="I355" s="49"/>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row>
    <row r="356" spans="1:42" ht="14.25" customHeight="1" x14ac:dyDescent="0.2">
      <c r="A356" s="48"/>
      <c r="B356" s="48"/>
      <c r="C356" s="48"/>
      <c r="D356" s="49"/>
      <c r="E356" s="48"/>
      <c r="F356" s="49"/>
      <c r="G356" s="49"/>
      <c r="H356" s="49"/>
      <c r="I356" s="49"/>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row>
    <row r="357" spans="1:42" ht="14.25" customHeight="1" x14ac:dyDescent="0.2">
      <c r="A357" s="48"/>
      <c r="B357" s="48"/>
      <c r="C357" s="48"/>
      <c r="D357" s="49"/>
      <c r="E357" s="48"/>
      <c r="F357" s="49"/>
      <c r="G357" s="49"/>
      <c r="H357" s="49"/>
      <c r="I357" s="49"/>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row>
    <row r="358" spans="1:42" ht="14.25" customHeight="1" x14ac:dyDescent="0.2">
      <c r="A358" s="48"/>
      <c r="B358" s="48"/>
      <c r="C358" s="48"/>
      <c r="D358" s="49"/>
      <c r="E358" s="48"/>
      <c r="F358" s="49"/>
      <c r="G358" s="49"/>
      <c r="H358" s="49"/>
      <c r="I358" s="49"/>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row>
    <row r="359" spans="1:42" ht="14.25" customHeight="1" x14ac:dyDescent="0.2">
      <c r="A359" s="48"/>
      <c r="B359" s="48"/>
      <c r="C359" s="48"/>
      <c r="D359" s="49"/>
      <c r="E359" s="48"/>
      <c r="F359" s="49"/>
      <c r="G359" s="49"/>
      <c r="H359" s="49"/>
      <c r="I359" s="49"/>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row>
    <row r="360" spans="1:42" ht="14.25" customHeight="1" x14ac:dyDescent="0.2">
      <c r="A360" s="48"/>
      <c r="B360" s="48"/>
      <c r="C360" s="48"/>
      <c r="D360" s="49"/>
      <c r="E360" s="48"/>
      <c r="F360" s="49"/>
      <c r="G360" s="49"/>
      <c r="H360" s="49"/>
      <c r="I360" s="49"/>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row>
    <row r="361" spans="1:42" ht="14.25" customHeight="1" x14ac:dyDescent="0.2">
      <c r="A361" s="48"/>
      <c r="B361" s="48"/>
      <c r="C361" s="48"/>
      <c r="D361" s="49"/>
      <c r="E361" s="48"/>
      <c r="F361" s="49"/>
      <c r="G361" s="49"/>
      <c r="H361" s="49"/>
      <c r="I361" s="49"/>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row>
    <row r="362" spans="1:42" ht="14.25" customHeight="1" x14ac:dyDescent="0.2">
      <c r="A362" s="48"/>
      <c r="B362" s="48"/>
      <c r="C362" s="48"/>
      <c r="D362" s="49"/>
      <c r="E362" s="48"/>
      <c r="F362" s="49"/>
      <c r="G362" s="49"/>
      <c r="H362" s="49"/>
      <c r="I362" s="49"/>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row>
    <row r="363" spans="1:42" ht="14.25" customHeight="1" x14ac:dyDescent="0.2">
      <c r="A363" s="48"/>
      <c r="B363" s="48"/>
      <c r="C363" s="48"/>
      <c r="D363" s="49"/>
      <c r="E363" s="48"/>
      <c r="F363" s="49"/>
      <c r="G363" s="49"/>
      <c r="H363" s="49"/>
      <c r="I363" s="49"/>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row>
    <row r="364" spans="1:42" ht="14.25" customHeight="1" x14ac:dyDescent="0.2">
      <c r="A364" s="48"/>
      <c r="B364" s="48"/>
      <c r="C364" s="48"/>
      <c r="D364" s="49"/>
      <c r="E364" s="48"/>
      <c r="F364" s="49"/>
      <c r="G364" s="49"/>
      <c r="H364" s="49"/>
      <c r="I364" s="49"/>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row>
    <row r="365" spans="1:42" ht="14.25" customHeight="1" x14ac:dyDescent="0.2">
      <c r="A365" s="48"/>
      <c r="B365" s="48"/>
      <c r="C365" s="48"/>
      <c r="D365" s="49"/>
      <c r="E365" s="48"/>
      <c r="F365" s="49"/>
      <c r="G365" s="49"/>
      <c r="H365" s="49"/>
      <c r="I365" s="49"/>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row>
    <row r="366" spans="1:42" ht="14.25" customHeight="1" x14ac:dyDescent="0.2">
      <c r="A366" s="48"/>
      <c r="B366" s="48"/>
      <c r="C366" s="48"/>
      <c r="D366" s="49"/>
      <c r="E366" s="48"/>
      <c r="F366" s="49"/>
      <c r="G366" s="49"/>
      <c r="H366" s="49"/>
      <c r="I366" s="49"/>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row>
    <row r="367" spans="1:42" ht="14.25" customHeight="1" x14ac:dyDescent="0.2">
      <c r="A367" s="48"/>
      <c r="B367" s="48"/>
      <c r="C367" s="48"/>
      <c r="D367" s="49"/>
      <c r="E367" s="48"/>
      <c r="F367" s="49"/>
      <c r="G367" s="49"/>
      <c r="H367" s="49"/>
      <c r="I367" s="49"/>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row>
    <row r="368" spans="1:42" ht="14.25" customHeight="1" x14ac:dyDescent="0.2">
      <c r="A368" s="48"/>
      <c r="B368" s="48"/>
      <c r="C368" s="48"/>
      <c r="D368" s="49"/>
      <c r="E368" s="48"/>
      <c r="F368" s="49"/>
      <c r="G368" s="49"/>
      <c r="H368" s="49"/>
      <c r="I368" s="49"/>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row>
    <row r="369" spans="1:42" ht="14.25" customHeight="1" x14ac:dyDescent="0.2">
      <c r="A369" s="48"/>
      <c r="B369" s="48"/>
      <c r="C369" s="48"/>
      <c r="D369" s="49"/>
      <c r="E369" s="48"/>
      <c r="F369" s="49"/>
      <c r="G369" s="49"/>
      <c r="H369" s="49"/>
      <c r="I369" s="49"/>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row>
    <row r="370" spans="1:42" ht="14.25" customHeight="1" x14ac:dyDescent="0.2">
      <c r="A370" s="48"/>
      <c r="B370" s="48"/>
      <c r="C370" s="48"/>
      <c r="D370" s="49"/>
      <c r="E370" s="48"/>
      <c r="F370" s="49"/>
      <c r="G370" s="49"/>
      <c r="H370" s="49"/>
      <c r="I370" s="49"/>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row>
    <row r="371" spans="1:42" ht="14.25" customHeight="1" x14ac:dyDescent="0.2">
      <c r="A371" s="48"/>
      <c r="B371" s="48"/>
      <c r="C371" s="48"/>
      <c r="D371" s="49"/>
      <c r="E371" s="48"/>
      <c r="F371" s="49"/>
      <c r="G371" s="49"/>
      <c r="H371" s="49"/>
      <c r="I371" s="49"/>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row>
    <row r="372" spans="1:42" ht="14.25" customHeight="1" x14ac:dyDescent="0.2">
      <c r="A372" s="48"/>
      <c r="B372" s="48"/>
      <c r="C372" s="48"/>
      <c r="D372" s="49"/>
      <c r="E372" s="48"/>
      <c r="F372" s="49"/>
      <c r="G372" s="49"/>
      <c r="H372" s="49"/>
      <c r="I372" s="49"/>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row>
    <row r="373" spans="1:42" ht="14.25" customHeight="1" x14ac:dyDescent="0.2">
      <c r="A373" s="48"/>
      <c r="B373" s="48"/>
      <c r="C373" s="48"/>
      <c r="D373" s="49"/>
      <c r="E373" s="48"/>
      <c r="F373" s="49"/>
      <c r="G373" s="49"/>
      <c r="H373" s="49"/>
      <c r="I373" s="49"/>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row>
    <row r="374" spans="1:42" ht="14.25" customHeight="1" x14ac:dyDescent="0.2">
      <c r="A374" s="48"/>
      <c r="B374" s="48"/>
      <c r="C374" s="48"/>
      <c r="D374" s="49"/>
      <c r="E374" s="48"/>
      <c r="F374" s="49"/>
      <c r="G374" s="49"/>
      <c r="H374" s="49"/>
      <c r="I374" s="49"/>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row>
    <row r="375" spans="1:42" ht="14.25" customHeight="1" x14ac:dyDescent="0.2">
      <c r="A375" s="48"/>
      <c r="B375" s="48"/>
      <c r="C375" s="48"/>
      <c r="D375" s="49"/>
      <c r="E375" s="48"/>
      <c r="F375" s="49"/>
      <c r="G375" s="49"/>
      <c r="H375" s="49"/>
      <c r="I375" s="49"/>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row>
    <row r="376" spans="1:42" ht="14.25" customHeight="1" x14ac:dyDescent="0.2">
      <c r="A376" s="48"/>
      <c r="B376" s="48"/>
      <c r="C376" s="48"/>
      <c r="D376" s="49"/>
      <c r="E376" s="48"/>
      <c r="F376" s="49"/>
      <c r="G376" s="49"/>
      <c r="H376" s="49"/>
      <c r="I376" s="49"/>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row>
    <row r="377" spans="1:42" ht="14.25" customHeight="1" x14ac:dyDescent="0.2">
      <c r="A377" s="48"/>
      <c r="B377" s="48"/>
      <c r="C377" s="48"/>
      <c r="D377" s="49"/>
      <c r="E377" s="48"/>
      <c r="F377" s="49"/>
      <c r="G377" s="49"/>
      <c r="H377" s="49"/>
      <c r="I377" s="49"/>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row>
    <row r="378" spans="1:42" ht="14.25" customHeight="1" x14ac:dyDescent="0.2">
      <c r="A378" s="48"/>
      <c r="B378" s="48"/>
      <c r="C378" s="48"/>
      <c r="D378" s="49"/>
      <c r="E378" s="48"/>
      <c r="F378" s="49"/>
      <c r="G378" s="49"/>
      <c r="H378" s="49"/>
      <c r="I378" s="49"/>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row>
    <row r="379" spans="1:42" ht="14.25" customHeight="1" x14ac:dyDescent="0.2">
      <c r="A379" s="48"/>
      <c r="B379" s="48"/>
      <c r="C379" s="48"/>
      <c r="D379" s="49"/>
      <c r="E379" s="48"/>
      <c r="F379" s="49"/>
      <c r="G379" s="49"/>
      <c r="H379" s="49"/>
      <c r="I379" s="49"/>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row>
    <row r="380" spans="1:42" ht="14.25" customHeight="1" x14ac:dyDescent="0.2">
      <c r="A380" s="48"/>
      <c r="B380" s="48"/>
      <c r="C380" s="48"/>
      <c r="D380" s="49"/>
      <c r="E380" s="48"/>
      <c r="F380" s="49"/>
      <c r="G380" s="49"/>
      <c r="H380" s="49"/>
      <c r="I380" s="49"/>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row>
    <row r="381" spans="1:42" ht="14.25" customHeight="1" x14ac:dyDescent="0.2">
      <c r="A381" s="48"/>
      <c r="B381" s="48"/>
      <c r="C381" s="48"/>
      <c r="D381" s="49"/>
      <c r="E381" s="48"/>
      <c r="F381" s="49"/>
      <c r="G381" s="49"/>
      <c r="H381" s="49"/>
      <c r="I381" s="49"/>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row>
    <row r="382" spans="1:42" ht="14.25" customHeight="1" x14ac:dyDescent="0.2">
      <c r="A382" s="48"/>
      <c r="B382" s="48"/>
      <c r="C382" s="48"/>
      <c r="D382" s="49"/>
      <c r="E382" s="48"/>
      <c r="F382" s="49"/>
      <c r="G382" s="49"/>
      <c r="H382" s="49"/>
      <c r="I382" s="49"/>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row>
    <row r="383" spans="1:42" ht="14.25" customHeight="1" x14ac:dyDescent="0.2">
      <c r="A383" s="48"/>
      <c r="B383" s="48"/>
      <c r="C383" s="48"/>
      <c r="D383" s="49"/>
      <c r="E383" s="48"/>
      <c r="F383" s="49"/>
      <c r="G383" s="49"/>
      <c r="H383" s="49"/>
      <c r="I383" s="49"/>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row>
    <row r="384" spans="1:42" ht="14.25" customHeight="1" x14ac:dyDescent="0.2">
      <c r="A384" s="48"/>
      <c r="B384" s="48"/>
      <c r="C384" s="48"/>
      <c r="D384" s="49"/>
      <c r="E384" s="48"/>
      <c r="F384" s="49"/>
      <c r="G384" s="49"/>
      <c r="H384" s="49"/>
      <c r="I384" s="49"/>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row>
    <row r="385" spans="1:42" ht="14.25" customHeight="1" x14ac:dyDescent="0.2">
      <c r="A385" s="48"/>
      <c r="B385" s="48"/>
      <c r="C385" s="48"/>
      <c r="D385" s="49"/>
      <c r="E385" s="48"/>
      <c r="F385" s="49"/>
      <c r="G385" s="49"/>
      <c r="H385" s="49"/>
      <c r="I385" s="49"/>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row>
    <row r="386" spans="1:42" ht="14.25" customHeight="1" x14ac:dyDescent="0.2">
      <c r="A386" s="48"/>
      <c r="B386" s="48"/>
      <c r="C386" s="48"/>
      <c r="D386" s="49"/>
      <c r="E386" s="48"/>
      <c r="F386" s="49"/>
      <c r="G386" s="49"/>
      <c r="H386" s="49"/>
      <c r="I386" s="49"/>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row>
    <row r="387" spans="1:42" ht="14.25" customHeight="1" x14ac:dyDescent="0.2">
      <c r="A387" s="48"/>
      <c r="B387" s="48"/>
      <c r="C387" s="48"/>
      <c r="D387" s="49"/>
      <c r="E387" s="48"/>
      <c r="F387" s="49"/>
      <c r="G387" s="49"/>
      <c r="H387" s="49"/>
      <c r="I387" s="49"/>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row>
    <row r="388" spans="1:42" ht="14.25" customHeight="1" x14ac:dyDescent="0.2">
      <c r="A388" s="48"/>
      <c r="B388" s="48"/>
      <c r="C388" s="48"/>
      <c r="D388" s="49"/>
      <c r="E388" s="48"/>
      <c r="F388" s="49"/>
      <c r="G388" s="49"/>
      <c r="H388" s="49"/>
      <c r="I388" s="49"/>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row>
    <row r="389" spans="1:42" ht="14.25" customHeight="1" x14ac:dyDescent="0.2">
      <c r="A389" s="48"/>
      <c r="B389" s="48"/>
      <c r="C389" s="48"/>
      <c r="D389" s="49"/>
      <c r="E389" s="48"/>
      <c r="F389" s="49"/>
      <c r="G389" s="49"/>
      <c r="H389" s="49"/>
      <c r="I389" s="49"/>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row>
    <row r="390" spans="1:42" ht="14.25" customHeight="1" x14ac:dyDescent="0.2">
      <c r="A390" s="48"/>
      <c r="B390" s="48"/>
      <c r="C390" s="48"/>
      <c r="D390" s="49"/>
      <c r="E390" s="48"/>
      <c r="F390" s="49"/>
      <c r="G390" s="49"/>
      <c r="H390" s="49"/>
      <c r="I390" s="49"/>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row>
    <row r="391" spans="1:42" ht="14.25" customHeight="1" x14ac:dyDescent="0.2">
      <c r="A391" s="48"/>
      <c r="B391" s="48"/>
      <c r="C391" s="48"/>
      <c r="D391" s="49"/>
      <c r="E391" s="48"/>
      <c r="F391" s="49"/>
      <c r="G391" s="49"/>
      <c r="H391" s="49"/>
      <c r="I391" s="49"/>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row>
    <row r="392" spans="1:42" ht="14.25" customHeight="1" x14ac:dyDescent="0.2">
      <c r="A392" s="48"/>
      <c r="B392" s="48"/>
      <c r="C392" s="48"/>
      <c r="D392" s="49"/>
      <c r="E392" s="48"/>
      <c r="F392" s="49"/>
      <c r="G392" s="49"/>
      <c r="H392" s="49"/>
      <c r="I392" s="49"/>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row>
    <row r="393" spans="1:42" ht="14.25" customHeight="1" x14ac:dyDescent="0.2">
      <c r="A393" s="48"/>
      <c r="B393" s="48"/>
      <c r="C393" s="48"/>
      <c r="D393" s="49"/>
      <c r="E393" s="48"/>
      <c r="F393" s="49"/>
      <c r="G393" s="49"/>
      <c r="H393" s="49"/>
      <c r="I393" s="49"/>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row>
    <row r="394" spans="1:42" ht="14.25" customHeight="1" x14ac:dyDescent="0.2">
      <c r="A394" s="48"/>
      <c r="B394" s="48"/>
      <c r="C394" s="48"/>
      <c r="D394" s="49"/>
      <c r="E394" s="48"/>
      <c r="F394" s="49"/>
      <c r="G394" s="49"/>
      <c r="H394" s="49"/>
      <c r="I394" s="49"/>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row>
    <row r="395" spans="1:42" ht="14.25" customHeight="1" x14ac:dyDescent="0.2">
      <c r="A395" s="48"/>
      <c r="B395" s="48"/>
      <c r="C395" s="48"/>
      <c r="D395" s="49"/>
      <c r="E395" s="48"/>
      <c r="F395" s="49"/>
      <c r="G395" s="49"/>
      <c r="H395" s="49"/>
      <c r="I395" s="49"/>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row>
    <row r="396" spans="1:42" ht="14.25" customHeight="1" x14ac:dyDescent="0.2">
      <c r="A396" s="48"/>
      <c r="B396" s="48"/>
      <c r="C396" s="48"/>
      <c r="D396" s="49"/>
      <c r="E396" s="48"/>
      <c r="F396" s="49"/>
      <c r="G396" s="49"/>
      <c r="H396" s="49"/>
      <c r="I396" s="49"/>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row>
    <row r="397" spans="1:42" ht="14.25" customHeight="1" x14ac:dyDescent="0.2">
      <c r="A397" s="48"/>
      <c r="B397" s="48"/>
      <c r="C397" s="48"/>
      <c r="D397" s="49"/>
      <c r="E397" s="48"/>
      <c r="F397" s="49"/>
      <c r="G397" s="49"/>
      <c r="H397" s="49"/>
      <c r="I397" s="49"/>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row>
    <row r="398" spans="1:42" ht="14.25" customHeight="1" x14ac:dyDescent="0.2">
      <c r="A398" s="48"/>
      <c r="B398" s="48"/>
      <c r="C398" s="48"/>
      <c r="D398" s="49"/>
      <c r="E398" s="48"/>
      <c r="F398" s="49"/>
      <c r="G398" s="49"/>
      <c r="H398" s="49"/>
      <c r="I398" s="49"/>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row>
    <row r="399" spans="1:42" ht="14.25" customHeight="1" x14ac:dyDescent="0.2">
      <c r="A399" s="48"/>
      <c r="B399" s="48"/>
      <c r="C399" s="48"/>
      <c r="D399" s="49"/>
      <c r="E399" s="48"/>
      <c r="F399" s="49"/>
      <c r="G399" s="49"/>
      <c r="H399" s="49"/>
      <c r="I399" s="49"/>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row>
    <row r="400" spans="1:42" ht="14.25" customHeight="1" x14ac:dyDescent="0.2">
      <c r="A400" s="48"/>
      <c r="B400" s="48"/>
      <c r="C400" s="48"/>
      <c r="D400" s="49"/>
      <c r="E400" s="48"/>
      <c r="F400" s="49"/>
      <c r="G400" s="49"/>
      <c r="H400" s="49"/>
      <c r="I400" s="49"/>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row>
    <row r="401" spans="1:42" ht="14.25" customHeight="1" x14ac:dyDescent="0.2">
      <c r="A401" s="48"/>
      <c r="B401" s="48"/>
      <c r="C401" s="48"/>
      <c r="D401" s="49"/>
      <c r="E401" s="48"/>
      <c r="F401" s="49"/>
      <c r="G401" s="49"/>
      <c r="H401" s="49"/>
      <c r="I401" s="49"/>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row>
    <row r="402" spans="1:42" ht="14.25" customHeight="1" x14ac:dyDescent="0.2">
      <c r="A402" s="48"/>
      <c r="B402" s="48"/>
      <c r="C402" s="48"/>
      <c r="D402" s="49"/>
      <c r="E402" s="48"/>
      <c r="F402" s="49"/>
      <c r="G402" s="49"/>
      <c r="H402" s="49"/>
      <c r="I402" s="49"/>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row>
    <row r="403" spans="1:42" ht="14.25" customHeight="1" x14ac:dyDescent="0.2">
      <c r="A403" s="48"/>
      <c r="B403" s="48"/>
      <c r="C403" s="48"/>
      <c r="D403" s="49"/>
      <c r="E403" s="48"/>
      <c r="F403" s="49"/>
      <c r="G403" s="49"/>
      <c r="H403" s="49"/>
      <c r="I403" s="49"/>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row>
    <row r="404" spans="1:42" ht="14.25" customHeight="1" x14ac:dyDescent="0.2">
      <c r="A404" s="48"/>
      <c r="B404" s="48"/>
      <c r="C404" s="48"/>
      <c r="D404" s="49"/>
      <c r="E404" s="48"/>
      <c r="F404" s="49"/>
      <c r="G404" s="49"/>
      <c r="H404" s="49"/>
      <c r="I404" s="49"/>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row>
    <row r="405" spans="1:42" ht="14.25" customHeight="1" x14ac:dyDescent="0.2">
      <c r="A405" s="48"/>
      <c r="B405" s="48"/>
      <c r="C405" s="48"/>
      <c r="D405" s="49"/>
      <c r="E405" s="48"/>
      <c r="F405" s="49"/>
      <c r="G405" s="49"/>
      <c r="H405" s="49"/>
      <c r="I405" s="49"/>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row>
    <row r="406" spans="1:42" ht="14.25" customHeight="1" x14ac:dyDescent="0.2">
      <c r="A406" s="48"/>
      <c r="B406" s="48"/>
      <c r="C406" s="48"/>
      <c r="D406" s="49"/>
      <c r="E406" s="48"/>
      <c r="F406" s="49"/>
      <c r="G406" s="49"/>
      <c r="H406" s="49"/>
      <c r="I406" s="49"/>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row>
    <row r="407" spans="1:42" ht="14.25" customHeight="1" x14ac:dyDescent="0.2">
      <c r="A407" s="48"/>
      <c r="B407" s="48"/>
      <c r="C407" s="48"/>
      <c r="D407" s="49"/>
      <c r="E407" s="48"/>
      <c r="F407" s="49"/>
      <c r="G407" s="49"/>
      <c r="H407" s="49"/>
      <c r="I407" s="49"/>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row>
    <row r="408" spans="1:42" ht="14.25" customHeight="1" x14ac:dyDescent="0.2">
      <c r="A408" s="48"/>
      <c r="B408" s="48"/>
      <c r="C408" s="48"/>
      <c r="D408" s="49"/>
      <c r="E408" s="48"/>
      <c r="F408" s="49"/>
      <c r="G408" s="49"/>
      <c r="H408" s="49"/>
      <c r="I408" s="49"/>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row>
    <row r="409" spans="1:42" ht="14.25" customHeight="1" x14ac:dyDescent="0.2">
      <c r="A409" s="48"/>
      <c r="B409" s="48"/>
      <c r="C409" s="48"/>
      <c r="D409" s="49"/>
      <c r="E409" s="48"/>
      <c r="F409" s="49"/>
      <c r="G409" s="49"/>
      <c r="H409" s="49"/>
      <c r="I409" s="49"/>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row>
    <row r="410" spans="1:42" ht="14.25" customHeight="1" x14ac:dyDescent="0.2">
      <c r="A410" s="48"/>
      <c r="B410" s="48"/>
      <c r="C410" s="48"/>
      <c r="D410" s="49"/>
      <c r="E410" s="48"/>
      <c r="F410" s="49"/>
      <c r="G410" s="49"/>
      <c r="H410" s="49"/>
      <c r="I410" s="49"/>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row>
    <row r="411" spans="1:42" ht="14.25" customHeight="1" x14ac:dyDescent="0.2">
      <c r="A411" s="48"/>
      <c r="B411" s="48"/>
      <c r="C411" s="48"/>
      <c r="D411" s="49"/>
      <c r="E411" s="48"/>
      <c r="F411" s="49"/>
      <c r="G411" s="49"/>
      <c r="H411" s="49"/>
      <c r="I411" s="49"/>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row>
    <row r="412" spans="1:42" ht="14.25" customHeight="1" x14ac:dyDescent="0.2">
      <c r="A412" s="48"/>
      <c r="B412" s="48"/>
      <c r="C412" s="48"/>
      <c r="D412" s="49"/>
      <c r="E412" s="48"/>
      <c r="F412" s="49"/>
      <c r="G412" s="49"/>
      <c r="H412" s="49"/>
      <c r="I412" s="49"/>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row>
    <row r="413" spans="1:42" ht="14.25" customHeight="1" x14ac:dyDescent="0.2">
      <c r="A413" s="48"/>
      <c r="B413" s="48"/>
      <c r="C413" s="48"/>
      <c r="D413" s="49"/>
      <c r="E413" s="48"/>
      <c r="F413" s="49"/>
      <c r="G413" s="49"/>
      <c r="H413" s="49"/>
      <c r="I413" s="49"/>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row>
    <row r="414" spans="1:42" ht="14.25" customHeight="1" x14ac:dyDescent="0.2">
      <c r="A414" s="48"/>
      <c r="B414" s="48"/>
      <c r="C414" s="48"/>
      <c r="D414" s="49"/>
      <c r="E414" s="48"/>
      <c r="F414" s="49"/>
      <c r="G414" s="49"/>
      <c r="H414" s="49"/>
      <c r="I414" s="49"/>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row>
    <row r="415" spans="1:42" ht="14.25" customHeight="1" x14ac:dyDescent="0.2">
      <c r="A415" s="48"/>
      <c r="B415" s="48"/>
      <c r="C415" s="48"/>
      <c r="D415" s="49"/>
      <c r="E415" s="48"/>
      <c r="F415" s="49"/>
      <c r="G415" s="49"/>
      <c r="H415" s="49"/>
      <c r="I415" s="49"/>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row>
    <row r="416" spans="1:42" ht="14.25" customHeight="1" x14ac:dyDescent="0.2">
      <c r="A416" s="48"/>
      <c r="B416" s="48"/>
      <c r="C416" s="48"/>
      <c r="D416" s="49"/>
      <c r="E416" s="48"/>
      <c r="F416" s="49"/>
      <c r="G416" s="49"/>
      <c r="H416" s="49"/>
      <c r="I416" s="49"/>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row>
    <row r="417" spans="1:42" ht="14.25" customHeight="1" x14ac:dyDescent="0.2">
      <c r="A417" s="48"/>
      <c r="B417" s="48"/>
      <c r="C417" s="48"/>
      <c r="D417" s="49"/>
      <c r="E417" s="48"/>
      <c r="F417" s="49"/>
      <c r="G417" s="49"/>
      <c r="H417" s="49"/>
      <c r="I417" s="49"/>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row>
    <row r="418" spans="1:42" ht="14.25" customHeight="1" x14ac:dyDescent="0.2">
      <c r="A418" s="48"/>
      <c r="B418" s="48"/>
      <c r="C418" s="48"/>
      <c r="D418" s="49"/>
      <c r="E418" s="48"/>
      <c r="F418" s="49"/>
      <c r="G418" s="49"/>
      <c r="H418" s="49"/>
      <c r="I418" s="49"/>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row>
    <row r="419" spans="1:42" ht="14.25" customHeight="1" x14ac:dyDescent="0.2">
      <c r="A419" s="48"/>
      <c r="B419" s="48"/>
      <c r="C419" s="48"/>
      <c r="D419" s="49"/>
      <c r="E419" s="48"/>
      <c r="F419" s="49"/>
      <c r="G419" s="49"/>
      <c r="H419" s="49"/>
      <c r="I419" s="49"/>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row>
    <row r="420" spans="1:42" ht="14.25" customHeight="1" x14ac:dyDescent="0.2">
      <c r="A420" s="48"/>
      <c r="B420" s="48"/>
      <c r="C420" s="48"/>
      <c r="D420" s="49"/>
      <c r="E420" s="48"/>
      <c r="F420" s="49"/>
      <c r="G420" s="49"/>
      <c r="H420" s="49"/>
      <c r="I420" s="49"/>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row>
    <row r="421" spans="1:42" ht="14.25" customHeight="1" x14ac:dyDescent="0.2">
      <c r="A421" s="48"/>
      <c r="B421" s="48"/>
      <c r="C421" s="48"/>
      <c r="D421" s="49"/>
      <c r="E421" s="48"/>
      <c r="F421" s="49"/>
      <c r="G421" s="49"/>
      <c r="H421" s="49"/>
      <c r="I421" s="49"/>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row>
    <row r="422" spans="1:42" ht="14.25" customHeight="1" x14ac:dyDescent="0.2">
      <c r="A422" s="48"/>
      <c r="B422" s="48"/>
      <c r="C422" s="48"/>
      <c r="D422" s="49"/>
      <c r="E422" s="48"/>
      <c r="F422" s="49"/>
      <c r="G422" s="49"/>
      <c r="H422" s="49"/>
      <c r="I422" s="49"/>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row>
    <row r="423" spans="1:42" ht="14.25" customHeight="1" x14ac:dyDescent="0.2">
      <c r="A423" s="48"/>
      <c r="B423" s="48"/>
      <c r="C423" s="48"/>
      <c r="D423" s="49"/>
      <c r="E423" s="48"/>
      <c r="F423" s="49"/>
      <c r="G423" s="49"/>
      <c r="H423" s="49"/>
      <c r="I423" s="49"/>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row>
    <row r="424" spans="1:42" ht="14.25" customHeight="1" x14ac:dyDescent="0.2">
      <c r="A424" s="48"/>
      <c r="B424" s="48"/>
      <c r="C424" s="48"/>
      <c r="D424" s="49"/>
      <c r="E424" s="48"/>
      <c r="F424" s="49"/>
      <c r="G424" s="49"/>
      <c r="H424" s="49"/>
      <c r="I424" s="49"/>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row>
    <row r="425" spans="1:42" ht="14.25" customHeight="1" x14ac:dyDescent="0.2">
      <c r="A425" s="48"/>
      <c r="B425" s="48"/>
      <c r="C425" s="48"/>
      <c r="D425" s="49"/>
      <c r="E425" s="48"/>
      <c r="F425" s="49"/>
      <c r="G425" s="49"/>
      <c r="H425" s="49"/>
      <c r="I425" s="49"/>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row>
    <row r="426" spans="1:42" ht="14.25" customHeight="1" x14ac:dyDescent="0.2">
      <c r="A426" s="48"/>
      <c r="B426" s="48"/>
      <c r="C426" s="48"/>
      <c r="D426" s="49"/>
      <c r="E426" s="48"/>
      <c r="F426" s="49"/>
      <c r="G426" s="49"/>
      <c r="H426" s="49"/>
      <c r="I426" s="49"/>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row>
    <row r="427" spans="1:42" ht="14.25" customHeight="1" x14ac:dyDescent="0.2">
      <c r="A427" s="48"/>
      <c r="B427" s="48"/>
      <c r="C427" s="48"/>
      <c r="D427" s="49"/>
      <c r="E427" s="48"/>
      <c r="F427" s="49"/>
      <c r="G427" s="49"/>
      <c r="H427" s="49"/>
      <c r="I427" s="49"/>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row>
    <row r="428" spans="1:42" ht="14.25" customHeight="1" x14ac:dyDescent="0.2">
      <c r="A428" s="48"/>
      <c r="B428" s="48"/>
      <c r="C428" s="48"/>
      <c r="D428" s="49"/>
      <c r="E428" s="48"/>
      <c r="F428" s="49"/>
      <c r="G428" s="49"/>
      <c r="H428" s="49"/>
      <c r="I428" s="49"/>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row>
    <row r="429" spans="1:42" ht="14.25" customHeight="1" x14ac:dyDescent="0.2">
      <c r="A429" s="48"/>
      <c r="B429" s="48"/>
      <c r="C429" s="48"/>
      <c r="D429" s="49"/>
      <c r="E429" s="48"/>
      <c r="F429" s="49"/>
      <c r="G429" s="49"/>
      <c r="H429" s="49"/>
      <c r="I429" s="49"/>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row>
    <row r="430" spans="1:42" ht="14.25" customHeight="1" x14ac:dyDescent="0.2">
      <c r="A430" s="48"/>
      <c r="B430" s="48"/>
      <c r="C430" s="48"/>
      <c r="D430" s="49"/>
      <c r="E430" s="48"/>
      <c r="F430" s="49"/>
      <c r="G430" s="49"/>
      <c r="H430" s="49"/>
      <c r="I430" s="49"/>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row>
    <row r="431" spans="1:42" ht="14.25" customHeight="1" x14ac:dyDescent="0.2">
      <c r="A431" s="48"/>
      <c r="B431" s="48"/>
      <c r="C431" s="48"/>
      <c r="D431" s="49"/>
      <c r="E431" s="48"/>
      <c r="F431" s="49"/>
      <c r="G431" s="49"/>
      <c r="H431" s="49"/>
      <c r="I431" s="49"/>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row>
    <row r="432" spans="1:42" ht="14.25" customHeight="1" x14ac:dyDescent="0.2">
      <c r="A432" s="48"/>
      <c r="B432" s="48"/>
      <c r="C432" s="48"/>
      <c r="D432" s="49"/>
      <c r="E432" s="48"/>
      <c r="F432" s="49"/>
      <c r="G432" s="49"/>
      <c r="H432" s="49"/>
      <c r="I432" s="49"/>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row>
    <row r="433" spans="1:42" ht="14.25" customHeight="1" x14ac:dyDescent="0.2">
      <c r="A433" s="48"/>
      <c r="B433" s="48"/>
      <c r="C433" s="48"/>
      <c r="D433" s="49"/>
      <c r="E433" s="48"/>
      <c r="F433" s="49"/>
      <c r="G433" s="49"/>
      <c r="H433" s="49"/>
      <c r="I433" s="49"/>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row>
    <row r="434" spans="1:42" ht="14.25" customHeight="1" x14ac:dyDescent="0.2">
      <c r="A434" s="48"/>
      <c r="B434" s="48"/>
      <c r="C434" s="48"/>
      <c r="D434" s="49"/>
      <c r="E434" s="48"/>
      <c r="F434" s="49"/>
      <c r="G434" s="49"/>
      <c r="H434" s="49"/>
      <c r="I434" s="49"/>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row>
    <row r="435" spans="1:42" ht="14.25" customHeight="1" x14ac:dyDescent="0.2">
      <c r="A435" s="48"/>
      <c r="B435" s="48"/>
      <c r="C435" s="48"/>
      <c r="D435" s="49"/>
      <c r="E435" s="48"/>
      <c r="F435" s="49"/>
      <c r="G435" s="49"/>
      <c r="H435" s="49"/>
      <c r="I435" s="49"/>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row>
    <row r="436" spans="1:42" ht="14.25" customHeight="1" x14ac:dyDescent="0.2">
      <c r="A436" s="48"/>
      <c r="B436" s="48"/>
      <c r="C436" s="48"/>
      <c r="D436" s="49"/>
      <c r="E436" s="48"/>
      <c r="F436" s="49"/>
      <c r="G436" s="49"/>
      <c r="H436" s="49"/>
      <c r="I436" s="49"/>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row>
    <row r="437" spans="1:42" ht="14.25" customHeight="1" x14ac:dyDescent="0.2">
      <c r="A437" s="48"/>
      <c r="B437" s="48"/>
      <c r="C437" s="48"/>
      <c r="D437" s="49"/>
      <c r="E437" s="48"/>
      <c r="F437" s="49"/>
      <c r="G437" s="49"/>
      <c r="H437" s="49"/>
      <c r="I437" s="49"/>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row>
    <row r="438" spans="1:42" ht="14.25" customHeight="1" x14ac:dyDescent="0.2">
      <c r="A438" s="48"/>
      <c r="B438" s="48"/>
      <c r="C438" s="48"/>
      <c r="D438" s="49"/>
      <c r="E438" s="48"/>
      <c r="F438" s="49"/>
      <c r="G438" s="49"/>
      <c r="H438" s="49"/>
      <c r="I438" s="49"/>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row>
    <row r="439" spans="1:42" ht="14.25" customHeight="1" x14ac:dyDescent="0.2">
      <c r="A439" s="48"/>
      <c r="B439" s="48"/>
      <c r="C439" s="48"/>
      <c r="D439" s="49"/>
      <c r="E439" s="48"/>
      <c r="F439" s="49"/>
      <c r="G439" s="49"/>
      <c r="H439" s="49"/>
      <c r="I439" s="49"/>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row>
    <row r="440" spans="1:42" ht="14.25" customHeight="1" x14ac:dyDescent="0.2">
      <c r="A440" s="48"/>
      <c r="B440" s="48"/>
      <c r="C440" s="48"/>
      <c r="D440" s="49"/>
      <c r="E440" s="48"/>
      <c r="F440" s="49"/>
      <c r="G440" s="49"/>
      <c r="H440" s="49"/>
      <c r="I440" s="49"/>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row>
    <row r="441" spans="1:42" ht="14.25" customHeight="1" x14ac:dyDescent="0.2">
      <c r="A441" s="48"/>
      <c r="B441" s="48"/>
      <c r="C441" s="48"/>
      <c r="D441" s="49"/>
      <c r="E441" s="48"/>
      <c r="F441" s="49"/>
      <c r="G441" s="49"/>
      <c r="H441" s="49"/>
      <c r="I441" s="49"/>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row>
    <row r="442" spans="1:42" ht="14.25" customHeight="1" x14ac:dyDescent="0.2">
      <c r="A442" s="48"/>
      <c r="B442" s="48"/>
      <c r="C442" s="48"/>
      <c r="D442" s="49"/>
      <c r="E442" s="48"/>
      <c r="F442" s="49"/>
      <c r="G442" s="49"/>
      <c r="H442" s="49"/>
      <c r="I442" s="49"/>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row>
    <row r="443" spans="1:42" ht="14.25" customHeight="1" x14ac:dyDescent="0.2">
      <c r="A443" s="48"/>
      <c r="B443" s="48"/>
      <c r="C443" s="48"/>
      <c r="D443" s="49"/>
      <c r="E443" s="48"/>
      <c r="F443" s="49"/>
      <c r="G443" s="49"/>
      <c r="H443" s="49"/>
      <c r="I443" s="49"/>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row>
    <row r="444" spans="1:42" ht="14.25" customHeight="1" x14ac:dyDescent="0.2">
      <c r="A444" s="48"/>
      <c r="B444" s="48"/>
      <c r="C444" s="48"/>
      <c r="D444" s="49"/>
      <c r="E444" s="48"/>
      <c r="F444" s="49"/>
      <c r="G444" s="49"/>
      <c r="H444" s="49"/>
      <c r="I444" s="49"/>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row>
    <row r="445" spans="1:42" ht="14.25" customHeight="1" x14ac:dyDescent="0.2">
      <c r="A445" s="48"/>
      <c r="B445" s="48"/>
      <c r="C445" s="48"/>
      <c r="D445" s="49"/>
      <c r="E445" s="48"/>
      <c r="F445" s="49"/>
      <c r="G445" s="49"/>
      <c r="H445" s="49"/>
      <c r="I445" s="49"/>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row>
    <row r="446" spans="1:42" ht="14.25" customHeight="1" x14ac:dyDescent="0.2">
      <c r="A446" s="48"/>
      <c r="B446" s="48"/>
      <c r="C446" s="48"/>
      <c r="D446" s="49"/>
      <c r="E446" s="48"/>
      <c r="F446" s="49"/>
      <c r="G446" s="49"/>
      <c r="H446" s="49"/>
      <c r="I446" s="49"/>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row>
    <row r="447" spans="1:42" ht="14.25" customHeight="1" x14ac:dyDescent="0.2">
      <c r="A447" s="48"/>
      <c r="B447" s="48"/>
      <c r="C447" s="48"/>
      <c r="D447" s="49"/>
      <c r="E447" s="48"/>
      <c r="F447" s="49"/>
      <c r="G447" s="49"/>
      <c r="H447" s="49"/>
      <c r="I447" s="49"/>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row>
    <row r="448" spans="1:42" ht="14.25" customHeight="1" x14ac:dyDescent="0.2">
      <c r="A448" s="48"/>
      <c r="B448" s="48"/>
      <c r="C448" s="48"/>
      <c r="D448" s="49"/>
      <c r="E448" s="48"/>
      <c r="F448" s="49"/>
      <c r="G448" s="49"/>
      <c r="H448" s="49"/>
      <c r="I448" s="49"/>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row>
    <row r="449" spans="1:42" ht="14.25" customHeight="1" x14ac:dyDescent="0.2">
      <c r="A449" s="48"/>
      <c r="B449" s="48"/>
      <c r="C449" s="48"/>
      <c r="D449" s="49"/>
      <c r="E449" s="48"/>
      <c r="F449" s="49"/>
      <c r="G449" s="49"/>
      <c r="H449" s="49"/>
      <c r="I449" s="49"/>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row>
    <row r="450" spans="1:42" ht="14.25" customHeight="1" x14ac:dyDescent="0.2">
      <c r="A450" s="48"/>
      <c r="B450" s="48"/>
      <c r="C450" s="48"/>
      <c r="D450" s="49"/>
      <c r="E450" s="48"/>
      <c r="F450" s="49"/>
      <c r="G450" s="49"/>
      <c r="H450" s="49"/>
      <c r="I450" s="49"/>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row>
    <row r="451" spans="1:42" ht="14.25" customHeight="1" x14ac:dyDescent="0.2">
      <c r="A451" s="48"/>
      <c r="B451" s="48"/>
      <c r="C451" s="48"/>
      <c r="D451" s="49"/>
      <c r="E451" s="48"/>
      <c r="F451" s="49"/>
      <c r="G451" s="49"/>
      <c r="H451" s="49"/>
      <c r="I451" s="49"/>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row>
    <row r="452" spans="1:42" ht="14.25" customHeight="1" x14ac:dyDescent="0.2">
      <c r="A452" s="48"/>
      <c r="B452" s="48"/>
      <c r="C452" s="48"/>
      <c r="D452" s="49"/>
      <c r="E452" s="48"/>
      <c r="F452" s="49"/>
      <c r="G452" s="49"/>
      <c r="H452" s="49"/>
      <c r="I452" s="49"/>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row>
    <row r="453" spans="1:42" ht="14.25" customHeight="1" x14ac:dyDescent="0.2">
      <c r="A453" s="48"/>
      <c r="B453" s="48"/>
      <c r="C453" s="48"/>
      <c r="D453" s="49"/>
      <c r="E453" s="48"/>
      <c r="F453" s="49"/>
      <c r="G453" s="49"/>
      <c r="H453" s="49"/>
      <c r="I453" s="49"/>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row>
    <row r="454" spans="1:42" ht="14.25" customHeight="1" x14ac:dyDescent="0.2">
      <c r="A454" s="48"/>
      <c r="B454" s="48"/>
      <c r="C454" s="48"/>
      <c r="D454" s="49"/>
      <c r="E454" s="48"/>
      <c r="F454" s="49"/>
      <c r="G454" s="49"/>
      <c r="H454" s="49"/>
      <c r="I454" s="49"/>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row>
    <row r="455" spans="1:42" ht="14.25" customHeight="1" x14ac:dyDescent="0.2">
      <c r="A455" s="48"/>
      <c r="B455" s="48"/>
      <c r="C455" s="48"/>
      <c r="D455" s="49"/>
      <c r="E455" s="48"/>
      <c r="F455" s="49"/>
      <c r="G455" s="49"/>
      <c r="H455" s="49"/>
      <c r="I455" s="49"/>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row>
    <row r="456" spans="1:42" ht="14.25" customHeight="1" x14ac:dyDescent="0.2">
      <c r="A456" s="48"/>
      <c r="B456" s="48"/>
      <c r="C456" s="48"/>
      <c r="D456" s="49"/>
      <c r="E456" s="48"/>
      <c r="F456" s="49"/>
      <c r="G456" s="49"/>
      <c r="H456" s="49"/>
      <c r="I456" s="49"/>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row>
    <row r="457" spans="1:42" ht="14.25" customHeight="1" x14ac:dyDescent="0.2">
      <c r="A457" s="48"/>
      <c r="B457" s="48"/>
      <c r="C457" s="48"/>
      <c r="D457" s="49"/>
      <c r="E457" s="48"/>
      <c r="F457" s="49"/>
      <c r="G457" s="49"/>
      <c r="H457" s="49"/>
      <c r="I457" s="49"/>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row>
    <row r="458" spans="1:42" ht="14.25" customHeight="1" x14ac:dyDescent="0.2">
      <c r="A458" s="48"/>
      <c r="B458" s="48"/>
      <c r="C458" s="48"/>
      <c r="D458" s="49"/>
      <c r="E458" s="48"/>
      <c r="F458" s="49"/>
      <c r="G458" s="49"/>
      <c r="H458" s="49"/>
      <c r="I458" s="49"/>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row>
    <row r="459" spans="1:42" ht="14.25" customHeight="1" x14ac:dyDescent="0.2">
      <c r="A459" s="48"/>
      <c r="B459" s="48"/>
      <c r="C459" s="48"/>
      <c r="D459" s="49"/>
      <c r="E459" s="48"/>
      <c r="F459" s="49"/>
      <c r="G459" s="49"/>
      <c r="H459" s="49"/>
      <c r="I459" s="49"/>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row>
    <row r="460" spans="1:42" ht="14.25" customHeight="1" x14ac:dyDescent="0.2">
      <c r="A460" s="48"/>
      <c r="B460" s="48"/>
      <c r="C460" s="48"/>
      <c r="D460" s="49"/>
      <c r="E460" s="48"/>
      <c r="F460" s="49"/>
      <c r="G460" s="49"/>
      <c r="H460" s="49"/>
      <c r="I460" s="49"/>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row>
    <row r="461" spans="1:42" ht="14.25" customHeight="1" x14ac:dyDescent="0.2">
      <c r="A461" s="48"/>
      <c r="B461" s="48"/>
      <c r="C461" s="48"/>
      <c r="D461" s="49"/>
      <c r="E461" s="48"/>
      <c r="F461" s="49"/>
      <c r="G461" s="49"/>
      <c r="H461" s="49"/>
      <c r="I461" s="49"/>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row>
    <row r="462" spans="1:42" ht="14.25" customHeight="1" x14ac:dyDescent="0.2">
      <c r="A462" s="48"/>
      <c r="B462" s="48"/>
      <c r="C462" s="48"/>
      <c r="D462" s="49"/>
      <c r="E462" s="48"/>
      <c r="F462" s="49"/>
      <c r="G462" s="49"/>
      <c r="H462" s="49"/>
      <c r="I462" s="49"/>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row>
    <row r="463" spans="1:42" ht="14.25" customHeight="1" x14ac:dyDescent="0.2">
      <c r="A463" s="48"/>
      <c r="B463" s="48"/>
      <c r="C463" s="48"/>
      <c r="D463" s="49"/>
      <c r="E463" s="48"/>
      <c r="F463" s="49"/>
      <c r="G463" s="49"/>
      <c r="H463" s="49"/>
      <c r="I463" s="49"/>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row>
    <row r="464" spans="1:42" ht="14.25" customHeight="1" x14ac:dyDescent="0.2">
      <c r="A464" s="48"/>
      <c r="B464" s="48"/>
      <c r="C464" s="48"/>
      <c r="D464" s="49"/>
      <c r="E464" s="48"/>
      <c r="F464" s="49"/>
      <c r="G464" s="49"/>
      <c r="H464" s="49"/>
      <c r="I464" s="49"/>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row>
    <row r="465" spans="1:42" ht="14.25" customHeight="1" x14ac:dyDescent="0.2">
      <c r="A465" s="48"/>
      <c r="B465" s="48"/>
      <c r="C465" s="48"/>
      <c r="D465" s="49"/>
      <c r="E465" s="48"/>
      <c r="F465" s="49"/>
      <c r="G465" s="49"/>
      <c r="H465" s="49"/>
      <c r="I465" s="49"/>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row>
    <row r="466" spans="1:42" ht="14.25" customHeight="1" x14ac:dyDescent="0.2">
      <c r="A466" s="48"/>
      <c r="B466" s="48"/>
      <c r="C466" s="48"/>
      <c r="D466" s="49"/>
      <c r="E466" s="48"/>
      <c r="F466" s="49"/>
      <c r="G466" s="49"/>
      <c r="H466" s="49"/>
      <c r="I466" s="49"/>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row>
    <row r="467" spans="1:42" ht="14.25" customHeight="1" x14ac:dyDescent="0.2">
      <c r="A467" s="48"/>
      <c r="B467" s="48"/>
      <c r="C467" s="48"/>
      <c r="D467" s="49"/>
      <c r="E467" s="48"/>
      <c r="F467" s="49"/>
      <c r="G467" s="49"/>
      <c r="H467" s="49"/>
      <c r="I467" s="49"/>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row>
    <row r="468" spans="1:42" ht="14.25" customHeight="1" x14ac:dyDescent="0.2">
      <c r="A468" s="48"/>
      <c r="B468" s="48"/>
      <c r="C468" s="48"/>
      <c r="D468" s="49"/>
      <c r="E468" s="48"/>
      <c r="F468" s="49"/>
      <c r="G468" s="49"/>
      <c r="H468" s="49"/>
      <c r="I468" s="49"/>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row>
    <row r="469" spans="1:42" ht="14.25" customHeight="1" x14ac:dyDescent="0.2">
      <c r="A469" s="48"/>
      <c r="B469" s="48"/>
      <c r="C469" s="48"/>
      <c r="D469" s="49"/>
      <c r="E469" s="48"/>
      <c r="F469" s="49"/>
      <c r="G469" s="49"/>
      <c r="H469" s="49"/>
      <c r="I469" s="49"/>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row>
    <row r="470" spans="1:42" ht="14.25" customHeight="1" x14ac:dyDescent="0.2">
      <c r="A470" s="48"/>
      <c r="B470" s="48"/>
      <c r="C470" s="48"/>
      <c r="D470" s="49"/>
      <c r="E470" s="48"/>
      <c r="F470" s="49"/>
      <c r="G470" s="49"/>
      <c r="H470" s="49"/>
      <c r="I470" s="49"/>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row>
    <row r="471" spans="1:42" ht="14.25" customHeight="1" x14ac:dyDescent="0.2">
      <c r="A471" s="48"/>
      <c r="B471" s="48"/>
      <c r="C471" s="48"/>
      <c r="D471" s="49"/>
      <c r="E471" s="48"/>
      <c r="F471" s="49"/>
      <c r="G471" s="49"/>
      <c r="H471" s="49"/>
      <c r="I471" s="49"/>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row>
    <row r="472" spans="1:42" ht="14.25" customHeight="1" x14ac:dyDescent="0.2">
      <c r="A472" s="48"/>
      <c r="B472" s="48"/>
      <c r="C472" s="48"/>
      <c r="D472" s="49"/>
      <c r="E472" s="48"/>
      <c r="F472" s="49"/>
      <c r="G472" s="49"/>
      <c r="H472" s="49"/>
      <c r="I472" s="49"/>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row>
    <row r="473" spans="1:42" ht="14.25" customHeight="1" x14ac:dyDescent="0.2">
      <c r="A473" s="48"/>
      <c r="B473" s="48"/>
      <c r="C473" s="48"/>
      <c r="D473" s="49"/>
      <c r="E473" s="48"/>
      <c r="F473" s="49"/>
      <c r="G473" s="49"/>
      <c r="H473" s="49"/>
      <c r="I473" s="49"/>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row>
    <row r="474" spans="1:42" ht="14.25" customHeight="1" x14ac:dyDescent="0.2">
      <c r="A474" s="48"/>
      <c r="B474" s="48"/>
      <c r="C474" s="48"/>
      <c r="D474" s="49"/>
      <c r="E474" s="48"/>
      <c r="F474" s="49"/>
      <c r="G474" s="49"/>
      <c r="H474" s="49"/>
      <c r="I474" s="49"/>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row>
    <row r="475" spans="1:42" ht="14.25" customHeight="1" x14ac:dyDescent="0.2">
      <c r="A475" s="48"/>
      <c r="B475" s="48"/>
      <c r="C475" s="48"/>
      <c r="D475" s="49"/>
      <c r="E475" s="48"/>
      <c r="F475" s="49"/>
      <c r="G475" s="49"/>
      <c r="H475" s="49"/>
      <c r="I475" s="49"/>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row>
    <row r="476" spans="1:42" ht="14.25" customHeight="1" x14ac:dyDescent="0.2">
      <c r="A476" s="48"/>
      <c r="B476" s="48"/>
      <c r="C476" s="48"/>
      <c r="D476" s="49"/>
      <c r="E476" s="48"/>
      <c r="F476" s="49"/>
      <c r="G476" s="49"/>
      <c r="H476" s="49"/>
      <c r="I476" s="49"/>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row>
    <row r="477" spans="1:42" ht="14.25" customHeight="1" x14ac:dyDescent="0.2">
      <c r="A477" s="48"/>
      <c r="B477" s="48"/>
      <c r="C477" s="48"/>
      <c r="D477" s="49"/>
      <c r="E477" s="48"/>
      <c r="F477" s="49"/>
      <c r="G477" s="49"/>
      <c r="H477" s="49"/>
      <c r="I477" s="49"/>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row>
    <row r="478" spans="1:42" ht="14.25" customHeight="1" x14ac:dyDescent="0.2">
      <c r="A478" s="48"/>
      <c r="B478" s="48"/>
      <c r="C478" s="48"/>
      <c r="D478" s="49"/>
      <c r="E478" s="48"/>
      <c r="F478" s="49"/>
      <c r="G478" s="49"/>
      <c r="H478" s="49"/>
      <c r="I478" s="49"/>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row>
    <row r="479" spans="1:42" ht="14.25" customHeight="1" x14ac:dyDescent="0.2">
      <c r="A479" s="48"/>
      <c r="B479" s="48"/>
      <c r="C479" s="48"/>
      <c r="D479" s="49"/>
      <c r="E479" s="48"/>
      <c r="F479" s="49"/>
      <c r="G479" s="49"/>
      <c r="H479" s="49"/>
      <c r="I479" s="49"/>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row>
    <row r="480" spans="1:42" ht="14.25" customHeight="1" x14ac:dyDescent="0.2">
      <c r="A480" s="48"/>
      <c r="B480" s="48"/>
      <c r="C480" s="48"/>
      <c r="D480" s="49"/>
      <c r="E480" s="48"/>
      <c r="F480" s="49"/>
      <c r="G480" s="49"/>
      <c r="H480" s="49"/>
      <c r="I480" s="49"/>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row>
    <row r="481" spans="1:42" ht="14.25" customHeight="1" x14ac:dyDescent="0.2">
      <c r="A481" s="48"/>
      <c r="B481" s="48"/>
      <c r="C481" s="48"/>
      <c r="D481" s="49"/>
      <c r="E481" s="48"/>
      <c r="F481" s="49"/>
      <c r="G481" s="49"/>
      <c r="H481" s="49"/>
      <c r="I481" s="49"/>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row>
    <row r="482" spans="1:42" ht="14.25" customHeight="1" x14ac:dyDescent="0.2">
      <c r="A482" s="48"/>
      <c r="B482" s="48"/>
      <c r="C482" s="48"/>
      <c r="D482" s="49"/>
      <c r="E482" s="48"/>
      <c r="F482" s="49"/>
      <c r="G482" s="49"/>
      <c r="H482" s="49"/>
      <c r="I482" s="49"/>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row>
    <row r="483" spans="1:42" ht="14.25" customHeight="1" x14ac:dyDescent="0.2">
      <c r="A483" s="48"/>
      <c r="B483" s="48"/>
      <c r="C483" s="48"/>
      <c r="D483" s="49"/>
      <c r="E483" s="48"/>
      <c r="F483" s="49"/>
      <c r="G483" s="49"/>
      <c r="H483" s="49"/>
      <c r="I483" s="49"/>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row>
    <row r="484" spans="1:42" ht="14.25" customHeight="1" x14ac:dyDescent="0.2">
      <c r="A484" s="48"/>
      <c r="B484" s="48"/>
      <c r="C484" s="48"/>
      <c r="D484" s="49"/>
      <c r="E484" s="48"/>
      <c r="F484" s="49"/>
      <c r="G484" s="49"/>
      <c r="H484" s="49"/>
      <c r="I484" s="49"/>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row>
    <row r="485" spans="1:42" ht="14.25" customHeight="1" x14ac:dyDescent="0.2">
      <c r="A485" s="48"/>
      <c r="B485" s="48"/>
      <c r="C485" s="48"/>
      <c r="D485" s="49"/>
      <c r="E485" s="48"/>
      <c r="F485" s="49"/>
      <c r="G485" s="49"/>
      <c r="H485" s="49"/>
      <c r="I485" s="49"/>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row>
    <row r="486" spans="1:42" ht="14.25" customHeight="1" x14ac:dyDescent="0.2">
      <c r="A486" s="48"/>
      <c r="B486" s="48"/>
      <c r="C486" s="48"/>
      <c r="D486" s="49"/>
      <c r="E486" s="48"/>
      <c r="F486" s="49"/>
      <c r="G486" s="49"/>
      <c r="H486" s="49"/>
      <c r="I486" s="49"/>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row>
    <row r="487" spans="1:42" ht="14.25" customHeight="1" x14ac:dyDescent="0.2">
      <c r="A487" s="48"/>
      <c r="B487" s="48"/>
      <c r="C487" s="48"/>
      <c r="D487" s="49"/>
      <c r="E487" s="48"/>
      <c r="F487" s="49"/>
      <c r="G487" s="49"/>
      <c r="H487" s="49"/>
      <c r="I487" s="49"/>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row>
    <row r="488" spans="1:42" ht="14.25" customHeight="1" x14ac:dyDescent="0.2">
      <c r="A488" s="48"/>
      <c r="B488" s="48"/>
      <c r="C488" s="48"/>
      <c r="D488" s="49"/>
      <c r="E488" s="48"/>
      <c r="F488" s="49"/>
      <c r="G488" s="49"/>
      <c r="H488" s="49"/>
      <c r="I488" s="49"/>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row>
    <row r="489" spans="1:42" ht="14.25" customHeight="1" x14ac:dyDescent="0.2">
      <c r="A489" s="48"/>
      <c r="B489" s="48"/>
      <c r="C489" s="48"/>
      <c r="D489" s="49"/>
      <c r="E489" s="48"/>
      <c r="F489" s="49"/>
      <c r="G489" s="49"/>
      <c r="H489" s="49"/>
      <c r="I489" s="49"/>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row>
    <row r="490" spans="1:42" ht="14.25" customHeight="1" x14ac:dyDescent="0.2">
      <c r="A490" s="48"/>
      <c r="B490" s="48"/>
      <c r="C490" s="48"/>
      <c r="D490" s="49"/>
      <c r="E490" s="48"/>
      <c r="F490" s="49"/>
      <c r="G490" s="49"/>
      <c r="H490" s="49"/>
      <c r="I490" s="49"/>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row>
    <row r="491" spans="1:42" ht="14.25" customHeight="1" x14ac:dyDescent="0.2">
      <c r="A491" s="48"/>
      <c r="B491" s="48"/>
      <c r="C491" s="48"/>
      <c r="D491" s="49"/>
      <c r="E491" s="48"/>
      <c r="F491" s="49"/>
      <c r="G491" s="49"/>
      <c r="H491" s="49"/>
      <c r="I491" s="49"/>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row>
    <row r="492" spans="1:42" ht="14.25" customHeight="1" x14ac:dyDescent="0.2">
      <c r="A492" s="48"/>
      <c r="B492" s="48"/>
      <c r="C492" s="48"/>
      <c r="D492" s="49"/>
      <c r="E492" s="48"/>
      <c r="F492" s="49"/>
      <c r="G492" s="49"/>
      <c r="H492" s="49"/>
      <c r="I492" s="49"/>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row>
    <row r="493" spans="1:42" ht="14.25" customHeight="1" x14ac:dyDescent="0.2">
      <c r="A493" s="48"/>
      <c r="B493" s="48"/>
      <c r="C493" s="48"/>
      <c r="D493" s="49"/>
      <c r="E493" s="48"/>
      <c r="F493" s="49"/>
      <c r="G493" s="49"/>
      <c r="H493" s="49"/>
      <c r="I493" s="49"/>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row>
    <row r="494" spans="1:42" ht="14.25" customHeight="1" x14ac:dyDescent="0.2">
      <c r="A494" s="48"/>
      <c r="B494" s="48"/>
      <c r="C494" s="48"/>
      <c r="D494" s="49"/>
      <c r="E494" s="48"/>
      <c r="F494" s="49"/>
      <c r="G494" s="49"/>
      <c r="H494" s="49"/>
      <c r="I494" s="49"/>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row>
    <row r="495" spans="1:42" ht="14.25" customHeight="1" x14ac:dyDescent="0.2">
      <c r="A495" s="48"/>
      <c r="B495" s="48"/>
      <c r="C495" s="48"/>
      <c r="D495" s="49"/>
      <c r="E495" s="48"/>
      <c r="F495" s="49"/>
      <c r="G495" s="49"/>
      <c r="H495" s="49"/>
      <c r="I495" s="49"/>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row>
    <row r="496" spans="1:42" ht="14.25" customHeight="1" x14ac:dyDescent="0.2">
      <c r="A496" s="48"/>
      <c r="B496" s="48"/>
      <c r="C496" s="48"/>
      <c r="D496" s="49"/>
      <c r="E496" s="48"/>
      <c r="F496" s="49"/>
      <c r="G496" s="49"/>
      <c r="H496" s="49"/>
      <c r="I496" s="49"/>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row>
    <row r="497" spans="1:42" ht="14.25" customHeight="1" x14ac:dyDescent="0.2">
      <c r="A497" s="48"/>
      <c r="B497" s="48"/>
      <c r="C497" s="48"/>
      <c r="D497" s="49"/>
      <c r="E497" s="48"/>
      <c r="F497" s="49"/>
      <c r="G497" s="49"/>
      <c r="H497" s="49"/>
      <c r="I497" s="49"/>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row>
    <row r="498" spans="1:42" ht="14.25" customHeight="1" x14ac:dyDescent="0.2">
      <c r="A498" s="48"/>
      <c r="B498" s="48"/>
      <c r="C498" s="48"/>
      <c r="D498" s="49"/>
      <c r="E498" s="48"/>
      <c r="F498" s="49"/>
      <c r="G498" s="49"/>
      <c r="H498" s="49"/>
      <c r="I498" s="49"/>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row>
    <row r="499" spans="1:42" ht="14.25" customHeight="1" x14ac:dyDescent="0.2">
      <c r="A499" s="48"/>
      <c r="B499" s="48"/>
      <c r="C499" s="48"/>
      <c r="D499" s="49"/>
      <c r="E499" s="48"/>
      <c r="F499" s="49"/>
      <c r="G499" s="49"/>
      <c r="H499" s="49"/>
      <c r="I499" s="49"/>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row>
    <row r="500" spans="1:42" ht="14.25" customHeight="1" x14ac:dyDescent="0.2">
      <c r="A500" s="48"/>
      <c r="B500" s="48"/>
      <c r="C500" s="48"/>
      <c r="D500" s="49"/>
      <c r="E500" s="48"/>
      <c r="F500" s="49"/>
      <c r="G500" s="49"/>
      <c r="H500" s="49"/>
      <c r="I500" s="49"/>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row>
    <row r="501" spans="1:42" ht="14.25" customHeight="1" x14ac:dyDescent="0.2">
      <c r="A501" s="48"/>
      <c r="B501" s="48"/>
      <c r="C501" s="48"/>
      <c r="D501" s="49"/>
      <c r="E501" s="48"/>
      <c r="F501" s="49"/>
      <c r="G501" s="49"/>
      <c r="H501" s="49"/>
      <c r="I501" s="49"/>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row>
    <row r="502" spans="1:42" ht="14.25" customHeight="1" x14ac:dyDescent="0.2">
      <c r="A502" s="48"/>
      <c r="B502" s="48"/>
      <c r="C502" s="48"/>
      <c r="D502" s="49"/>
      <c r="E502" s="48"/>
      <c r="F502" s="49"/>
      <c r="G502" s="49"/>
      <c r="H502" s="49"/>
      <c r="I502" s="49"/>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row>
    <row r="503" spans="1:42" ht="14.25" customHeight="1" x14ac:dyDescent="0.2">
      <c r="A503" s="48"/>
      <c r="B503" s="48"/>
      <c r="C503" s="48"/>
      <c r="D503" s="49"/>
      <c r="E503" s="48"/>
      <c r="F503" s="49"/>
      <c r="G503" s="49"/>
      <c r="H503" s="49"/>
      <c r="I503" s="49"/>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row>
    <row r="504" spans="1:42" ht="14.25" customHeight="1" x14ac:dyDescent="0.2">
      <c r="A504" s="48"/>
      <c r="B504" s="48"/>
      <c r="C504" s="48"/>
      <c r="D504" s="49"/>
      <c r="E504" s="48"/>
      <c r="F504" s="49"/>
      <c r="G504" s="49"/>
      <c r="H504" s="49"/>
      <c r="I504" s="49"/>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row>
    <row r="505" spans="1:42" ht="14.25" customHeight="1" x14ac:dyDescent="0.2">
      <c r="A505" s="48"/>
      <c r="B505" s="48"/>
      <c r="C505" s="48"/>
      <c r="D505" s="49"/>
      <c r="E505" s="48"/>
      <c r="F505" s="49"/>
      <c r="G505" s="49"/>
      <c r="H505" s="49"/>
      <c r="I505" s="49"/>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row>
    <row r="506" spans="1:42" ht="14.25" customHeight="1" x14ac:dyDescent="0.2">
      <c r="A506" s="48"/>
      <c r="B506" s="48"/>
      <c r="C506" s="48"/>
      <c r="D506" s="49"/>
      <c r="E506" s="48"/>
      <c r="F506" s="49"/>
      <c r="G506" s="49"/>
      <c r="H506" s="49"/>
      <c r="I506" s="49"/>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row>
    <row r="507" spans="1:42" ht="14.25" customHeight="1" x14ac:dyDescent="0.2">
      <c r="A507" s="48"/>
      <c r="B507" s="48"/>
      <c r="C507" s="48"/>
      <c r="D507" s="49"/>
      <c r="E507" s="48"/>
      <c r="F507" s="49"/>
      <c r="G507" s="49"/>
      <c r="H507" s="49"/>
      <c r="I507" s="49"/>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row>
    <row r="508" spans="1:42" ht="14.25" customHeight="1" x14ac:dyDescent="0.2">
      <c r="A508" s="48"/>
      <c r="B508" s="48"/>
      <c r="C508" s="48"/>
      <c r="D508" s="49"/>
      <c r="E508" s="48"/>
      <c r="F508" s="49"/>
      <c r="G508" s="49"/>
      <c r="H508" s="49"/>
      <c r="I508" s="49"/>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row>
    <row r="509" spans="1:42" ht="14.25" customHeight="1" x14ac:dyDescent="0.2">
      <c r="A509" s="48"/>
      <c r="B509" s="48"/>
      <c r="C509" s="48"/>
      <c r="D509" s="49"/>
      <c r="E509" s="48"/>
      <c r="F509" s="49"/>
      <c r="G509" s="49"/>
      <c r="H509" s="49"/>
      <c r="I509" s="49"/>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row>
    <row r="510" spans="1:42" ht="14.25" customHeight="1" x14ac:dyDescent="0.2">
      <c r="A510" s="48"/>
      <c r="B510" s="48"/>
      <c r="C510" s="48"/>
      <c r="D510" s="49"/>
      <c r="E510" s="48"/>
      <c r="F510" s="49"/>
      <c r="G510" s="49"/>
      <c r="H510" s="49"/>
      <c r="I510" s="49"/>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row>
    <row r="511" spans="1:42" ht="14.25" customHeight="1" x14ac:dyDescent="0.2">
      <c r="A511" s="48"/>
      <c r="B511" s="48"/>
      <c r="C511" s="48"/>
      <c r="D511" s="49"/>
      <c r="E511" s="48"/>
      <c r="F511" s="49"/>
      <c r="G511" s="49"/>
      <c r="H511" s="49"/>
      <c r="I511" s="49"/>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row>
    <row r="512" spans="1:42" ht="14.25" customHeight="1" x14ac:dyDescent="0.2">
      <c r="A512" s="48"/>
      <c r="B512" s="48"/>
      <c r="C512" s="48"/>
      <c r="D512" s="49"/>
      <c r="E512" s="48"/>
      <c r="F512" s="49"/>
      <c r="G512" s="49"/>
      <c r="H512" s="49"/>
      <c r="I512" s="49"/>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row>
    <row r="513" spans="1:42" ht="14.25" customHeight="1" x14ac:dyDescent="0.2">
      <c r="A513" s="48"/>
      <c r="B513" s="48"/>
      <c r="C513" s="48"/>
      <c r="D513" s="49"/>
      <c r="E513" s="48"/>
      <c r="F513" s="49"/>
      <c r="G513" s="49"/>
      <c r="H513" s="49"/>
      <c r="I513" s="49"/>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row>
    <row r="514" spans="1:42" ht="14.25" customHeight="1" x14ac:dyDescent="0.2">
      <c r="A514" s="48"/>
      <c r="B514" s="48"/>
      <c r="C514" s="48"/>
      <c r="D514" s="49"/>
      <c r="E514" s="48"/>
      <c r="F514" s="49"/>
      <c r="G514" s="49"/>
      <c r="H514" s="49"/>
      <c r="I514" s="49"/>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row>
    <row r="515" spans="1:42" ht="14.25" customHeight="1" x14ac:dyDescent="0.2">
      <c r="A515" s="48"/>
      <c r="B515" s="48"/>
      <c r="C515" s="48"/>
      <c r="D515" s="49"/>
      <c r="E515" s="48"/>
      <c r="F515" s="49"/>
      <c r="G515" s="49"/>
      <c r="H515" s="49"/>
      <c r="I515" s="49"/>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row>
    <row r="516" spans="1:42" ht="14.25" customHeight="1" x14ac:dyDescent="0.2">
      <c r="A516" s="48"/>
      <c r="B516" s="48"/>
      <c r="C516" s="48"/>
      <c r="D516" s="49"/>
      <c r="E516" s="48"/>
      <c r="F516" s="49"/>
      <c r="G516" s="49"/>
      <c r="H516" s="49"/>
      <c r="I516" s="49"/>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row>
    <row r="517" spans="1:42" ht="14.25" customHeight="1" x14ac:dyDescent="0.2">
      <c r="A517" s="48"/>
      <c r="B517" s="48"/>
      <c r="C517" s="48"/>
      <c r="D517" s="49"/>
      <c r="E517" s="48"/>
      <c r="F517" s="49"/>
      <c r="G517" s="49"/>
      <c r="H517" s="49"/>
      <c r="I517" s="49"/>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row>
    <row r="518" spans="1:42" ht="14.25" customHeight="1" x14ac:dyDescent="0.2">
      <c r="A518" s="48"/>
      <c r="B518" s="48"/>
      <c r="C518" s="48"/>
      <c r="D518" s="49"/>
      <c r="E518" s="48"/>
      <c r="F518" s="49"/>
      <c r="G518" s="49"/>
      <c r="H518" s="49"/>
      <c r="I518" s="49"/>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row>
    <row r="519" spans="1:42" ht="14.25" customHeight="1" x14ac:dyDescent="0.2">
      <c r="A519" s="48"/>
      <c r="B519" s="48"/>
      <c r="C519" s="48"/>
      <c r="D519" s="49"/>
      <c r="E519" s="48"/>
      <c r="F519" s="49"/>
      <c r="G519" s="49"/>
      <c r="H519" s="49"/>
      <c r="I519" s="49"/>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row>
    <row r="520" spans="1:42" ht="14.25" customHeight="1" x14ac:dyDescent="0.2">
      <c r="A520" s="48"/>
      <c r="B520" s="48"/>
      <c r="C520" s="48"/>
      <c r="D520" s="49"/>
      <c r="E520" s="48"/>
      <c r="F520" s="49"/>
      <c r="G520" s="49"/>
      <c r="H520" s="49"/>
      <c r="I520" s="49"/>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row>
    <row r="521" spans="1:42" ht="14.25" customHeight="1" x14ac:dyDescent="0.2">
      <c r="A521" s="48"/>
      <c r="B521" s="48"/>
      <c r="C521" s="48"/>
      <c r="D521" s="49"/>
      <c r="E521" s="48"/>
      <c r="F521" s="49"/>
      <c r="G521" s="49"/>
      <c r="H521" s="49"/>
      <c r="I521" s="49"/>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row>
    <row r="522" spans="1:42" ht="14.25" customHeight="1" x14ac:dyDescent="0.2">
      <c r="A522" s="48"/>
      <c r="B522" s="48"/>
      <c r="C522" s="48"/>
      <c r="D522" s="49"/>
      <c r="E522" s="48"/>
      <c r="F522" s="49"/>
      <c r="G522" s="49"/>
      <c r="H522" s="49"/>
      <c r="I522" s="49"/>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row>
    <row r="523" spans="1:42" ht="14.25" customHeight="1" x14ac:dyDescent="0.2">
      <c r="A523" s="48"/>
      <c r="B523" s="48"/>
      <c r="C523" s="48"/>
      <c r="D523" s="49"/>
      <c r="E523" s="48"/>
      <c r="F523" s="49"/>
      <c r="G523" s="49"/>
      <c r="H523" s="49"/>
      <c r="I523" s="49"/>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row>
    <row r="524" spans="1:42" ht="14.25" customHeight="1" x14ac:dyDescent="0.2">
      <c r="A524" s="48"/>
      <c r="B524" s="48"/>
      <c r="C524" s="48"/>
      <c r="D524" s="49"/>
      <c r="E524" s="48"/>
      <c r="F524" s="49"/>
      <c r="G524" s="49"/>
      <c r="H524" s="49"/>
      <c r="I524" s="49"/>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row>
    <row r="525" spans="1:42" ht="14.25" customHeight="1" x14ac:dyDescent="0.2">
      <c r="A525" s="48"/>
      <c r="B525" s="48"/>
      <c r="C525" s="48"/>
      <c r="D525" s="49"/>
      <c r="E525" s="48"/>
      <c r="F525" s="49"/>
      <c r="G525" s="49"/>
      <c r="H525" s="49"/>
      <c r="I525" s="49"/>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row>
    <row r="526" spans="1:42" ht="14.25" customHeight="1" x14ac:dyDescent="0.2">
      <c r="A526" s="48"/>
      <c r="B526" s="48"/>
      <c r="C526" s="48"/>
      <c r="D526" s="49"/>
      <c r="E526" s="48"/>
      <c r="F526" s="49"/>
      <c r="G526" s="49"/>
      <c r="H526" s="49"/>
      <c r="I526" s="49"/>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row>
    <row r="527" spans="1:42" ht="14.25" customHeight="1" x14ac:dyDescent="0.2">
      <c r="A527" s="48"/>
      <c r="B527" s="48"/>
      <c r="C527" s="48"/>
      <c r="D527" s="49"/>
      <c r="E527" s="48"/>
      <c r="F527" s="49"/>
      <c r="G527" s="49"/>
      <c r="H527" s="49"/>
      <c r="I527" s="49"/>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row>
    <row r="528" spans="1:42" ht="14.25" customHeight="1" x14ac:dyDescent="0.2">
      <c r="A528" s="48"/>
      <c r="B528" s="48"/>
      <c r="C528" s="48"/>
      <c r="D528" s="49"/>
      <c r="E528" s="48"/>
      <c r="F528" s="49"/>
      <c r="G528" s="49"/>
      <c r="H528" s="49"/>
      <c r="I528" s="49"/>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row>
    <row r="529" spans="1:42" ht="14.25" customHeight="1" x14ac:dyDescent="0.2">
      <c r="A529" s="48"/>
      <c r="B529" s="48"/>
      <c r="C529" s="48"/>
      <c r="D529" s="49"/>
      <c r="E529" s="48"/>
      <c r="F529" s="49"/>
      <c r="G529" s="49"/>
      <c r="H529" s="49"/>
      <c r="I529" s="49"/>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row>
    <row r="530" spans="1:42" ht="14.25" customHeight="1" x14ac:dyDescent="0.2">
      <c r="A530" s="48"/>
      <c r="B530" s="48"/>
      <c r="C530" s="48"/>
      <c r="D530" s="49"/>
      <c r="E530" s="48"/>
      <c r="F530" s="49"/>
      <c r="G530" s="49"/>
      <c r="H530" s="49"/>
      <c r="I530" s="49"/>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row>
    <row r="531" spans="1:42" ht="14.25" customHeight="1" x14ac:dyDescent="0.2">
      <c r="A531" s="48"/>
      <c r="B531" s="48"/>
      <c r="C531" s="48"/>
      <c r="D531" s="49"/>
      <c r="E531" s="48"/>
      <c r="F531" s="49"/>
      <c r="G531" s="49"/>
      <c r="H531" s="49"/>
      <c r="I531" s="49"/>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row>
    <row r="532" spans="1:42" ht="14.25" customHeight="1" x14ac:dyDescent="0.2">
      <c r="A532" s="48"/>
      <c r="B532" s="48"/>
      <c r="C532" s="48"/>
      <c r="D532" s="49"/>
      <c r="E532" s="48"/>
      <c r="F532" s="49"/>
      <c r="G532" s="49"/>
      <c r="H532" s="49"/>
      <c r="I532" s="49"/>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row>
    <row r="533" spans="1:42" ht="14.25" customHeight="1" x14ac:dyDescent="0.2">
      <c r="A533" s="48"/>
      <c r="B533" s="48"/>
      <c r="C533" s="48"/>
      <c r="D533" s="49"/>
      <c r="E533" s="48"/>
      <c r="F533" s="49"/>
      <c r="G533" s="49"/>
      <c r="H533" s="49"/>
      <c r="I533" s="49"/>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row>
    <row r="534" spans="1:42" ht="14.25" customHeight="1" x14ac:dyDescent="0.2">
      <c r="A534" s="48"/>
      <c r="B534" s="48"/>
      <c r="C534" s="48"/>
      <c r="D534" s="49"/>
      <c r="E534" s="48"/>
      <c r="F534" s="49"/>
      <c r="G534" s="49"/>
      <c r="H534" s="49"/>
      <c r="I534" s="49"/>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row>
    <row r="535" spans="1:42" ht="14.25" customHeight="1" x14ac:dyDescent="0.2">
      <c r="A535" s="48"/>
      <c r="B535" s="48"/>
      <c r="C535" s="48"/>
      <c r="D535" s="49"/>
      <c r="E535" s="48"/>
      <c r="F535" s="49"/>
      <c r="G535" s="49"/>
      <c r="H535" s="49"/>
      <c r="I535" s="49"/>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row>
    <row r="536" spans="1:42" ht="14.25" customHeight="1" x14ac:dyDescent="0.2">
      <c r="A536" s="48"/>
      <c r="B536" s="48"/>
      <c r="C536" s="48"/>
      <c r="D536" s="49"/>
      <c r="E536" s="48"/>
      <c r="F536" s="49"/>
      <c r="G536" s="49"/>
      <c r="H536" s="49"/>
      <c r="I536" s="49"/>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row>
    <row r="537" spans="1:42" ht="14.25" customHeight="1" x14ac:dyDescent="0.2">
      <c r="A537" s="48"/>
      <c r="B537" s="48"/>
      <c r="C537" s="48"/>
      <c r="D537" s="49"/>
      <c r="E537" s="48"/>
      <c r="F537" s="49"/>
      <c r="G537" s="49"/>
      <c r="H537" s="49"/>
      <c r="I537" s="49"/>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row>
    <row r="538" spans="1:42" ht="14.25" customHeight="1" x14ac:dyDescent="0.2">
      <c r="A538" s="48"/>
      <c r="B538" s="48"/>
      <c r="C538" s="48"/>
      <c r="D538" s="49"/>
      <c r="E538" s="48"/>
      <c r="F538" s="49"/>
      <c r="G538" s="49"/>
      <c r="H538" s="49"/>
      <c r="I538" s="49"/>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row>
    <row r="539" spans="1:42" ht="14.25" customHeight="1" x14ac:dyDescent="0.2">
      <c r="A539" s="48"/>
      <c r="B539" s="48"/>
      <c r="C539" s="48"/>
      <c r="D539" s="49"/>
      <c r="E539" s="48"/>
      <c r="F539" s="49"/>
      <c r="G539" s="49"/>
      <c r="H539" s="49"/>
      <c r="I539" s="49"/>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row>
    <row r="540" spans="1:42" ht="14.25" customHeight="1" x14ac:dyDescent="0.2">
      <c r="A540" s="48"/>
      <c r="B540" s="48"/>
      <c r="C540" s="48"/>
      <c r="D540" s="49"/>
      <c r="E540" s="48"/>
      <c r="F540" s="49"/>
      <c r="G540" s="49"/>
      <c r="H540" s="49"/>
      <c r="I540" s="49"/>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row>
    <row r="541" spans="1:42" ht="14.25" customHeight="1" x14ac:dyDescent="0.2">
      <c r="A541" s="48"/>
      <c r="B541" s="48"/>
      <c r="C541" s="48"/>
      <c r="D541" s="49"/>
      <c r="E541" s="48"/>
      <c r="F541" s="49"/>
      <c r="G541" s="49"/>
      <c r="H541" s="49"/>
      <c r="I541" s="49"/>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row>
    <row r="542" spans="1:42" ht="14.25" customHeight="1" x14ac:dyDescent="0.2">
      <c r="A542" s="48"/>
      <c r="B542" s="48"/>
      <c r="C542" s="48"/>
      <c r="D542" s="49"/>
      <c r="E542" s="48"/>
      <c r="F542" s="49"/>
      <c r="G542" s="49"/>
      <c r="H542" s="49"/>
      <c r="I542" s="49"/>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row>
    <row r="543" spans="1:42" ht="14.25" customHeight="1" x14ac:dyDescent="0.2">
      <c r="A543" s="48"/>
      <c r="B543" s="48"/>
      <c r="C543" s="48"/>
      <c r="D543" s="49"/>
      <c r="E543" s="48"/>
      <c r="F543" s="49"/>
      <c r="G543" s="49"/>
      <c r="H543" s="49"/>
      <c r="I543" s="49"/>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row>
    <row r="544" spans="1:42" ht="14.25" customHeight="1" x14ac:dyDescent="0.2">
      <c r="A544" s="48"/>
      <c r="B544" s="48"/>
      <c r="C544" s="48"/>
      <c r="D544" s="49"/>
      <c r="E544" s="48"/>
      <c r="F544" s="49"/>
      <c r="G544" s="49"/>
      <c r="H544" s="49"/>
      <c r="I544" s="49"/>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row>
    <row r="545" spans="1:42" ht="14.25" customHeight="1" x14ac:dyDescent="0.2">
      <c r="A545" s="48"/>
      <c r="B545" s="48"/>
      <c r="C545" s="48"/>
      <c r="D545" s="49"/>
      <c r="E545" s="48"/>
      <c r="F545" s="49"/>
      <c r="G545" s="49"/>
      <c r="H545" s="49"/>
      <c r="I545" s="49"/>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row>
    <row r="546" spans="1:42" ht="14.25" customHeight="1" x14ac:dyDescent="0.2">
      <c r="A546" s="48"/>
      <c r="B546" s="48"/>
      <c r="C546" s="48"/>
      <c r="D546" s="49"/>
      <c r="E546" s="48"/>
      <c r="F546" s="49"/>
      <c r="G546" s="49"/>
      <c r="H546" s="49"/>
      <c r="I546" s="49"/>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row>
    <row r="547" spans="1:42" ht="14.25" customHeight="1" x14ac:dyDescent="0.2">
      <c r="A547" s="48"/>
      <c r="B547" s="48"/>
      <c r="C547" s="48"/>
      <c r="D547" s="49"/>
      <c r="E547" s="48"/>
      <c r="F547" s="49"/>
      <c r="G547" s="49"/>
      <c r="H547" s="49"/>
      <c r="I547" s="49"/>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row>
    <row r="548" spans="1:42" ht="14.25" customHeight="1" x14ac:dyDescent="0.2">
      <c r="A548" s="48"/>
      <c r="B548" s="48"/>
      <c r="C548" s="48"/>
      <c r="D548" s="49"/>
      <c r="E548" s="48"/>
      <c r="F548" s="49"/>
      <c r="G548" s="49"/>
      <c r="H548" s="49"/>
      <c r="I548" s="49"/>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row>
    <row r="549" spans="1:42" ht="14.25" customHeight="1" x14ac:dyDescent="0.2">
      <c r="A549" s="48"/>
      <c r="B549" s="48"/>
      <c r="C549" s="48"/>
      <c r="D549" s="49"/>
      <c r="E549" s="48"/>
      <c r="F549" s="49"/>
      <c r="G549" s="49"/>
      <c r="H549" s="49"/>
      <c r="I549" s="49"/>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row>
    <row r="550" spans="1:42" ht="14.25" customHeight="1" x14ac:dyDescent="0.2">
      <c r="A550" s="48"/>
      <c r="B550" s="48"/>
      <c r="C550" s="48"/>
      <c r="D550" s="49"/>
      <c r="E550" s="48"/>
      <c r="F550" s="49"/>
      <c r="G550" s="49"/>
      <c r="H550" s="49"/>
      <c r="I550" s="49"/>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row>
    <row r="551" spans="1:42" ht="14.25" customHeight="1" x14ac:dyDescent="0.2">
      <c r="A551" s="48"/>
      <c r="B551" s="48"/>
      <c r="C551" s="48"/>
      <c r="D551" s="49"/>
      <c r="E551" s="48"/>
      <c r="F551" s="49"/>
      <c r="G551" s="49"/>
      <c r="H551" s="49"/>
      <c r="I551" s="49"/>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row>
    <row r="552" spans="1:42" ht="14.25" customHeight="1" x14ac:dyDescent="0.2">
      <c r="A552" s="48"/>
      <c r="B552" s="48"/>
      <c r="C552" s="48"/>
      <c r="D552" s="49"/>
      <c r="E552" s="48"/>
      <c r="F552" s="49"/>
      <c r="G552" s="49"/>
      <c r="H552" s="49"/>
      <c r="I552" s="49"/>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row>
    <row r="553" spans="1:42" ht="14.25" customHeight="1" x14ac:dyDescent="0.2">
      <c r="A553" s="48"/>
      <c r="B553" s="48"/>
      <c r="C553" s="48"/>
      <c r="D553" s="49"/>
      <c r="E553" s="48"/>
      <c r="F553" s="49"/>
      <c r="G553" s="49"/>
      <c r="H553" s="49"/>
      <c r="I553" s="49"/>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row>
    <row r="554" spans="1:42" ht="14.25" customHeight="1" x14ac:dyDescent="0.2">
      <c r="A554" s="48"/>
      <c r="B554" s="48"/>
      <c r="C554" s="48"/>
      <c r="D554" s="49"/>
      <c r="E554" s="48"/>
      <c r="F554" s="49"/>
      <c r="G554" s="49"/>
      <c r="H554" s="49"/>
      <c r="I554" s="49"/>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row>
    <row r="555" spans="1:42" ht="14.25" customHeight="1" x14ac:dyDescent="0.2">
      <c r="A555" s="48"/>
      <c r="B555" s="48"/>
      <c r="C555" s="48"/>
      <c r="D555" s="49"/>
      <c r="E555" s="48"/>
      <c r="F555" s="49"/>
      <c r="G555" s="49"/>
      <c r="H555" s="49"/>
      <c r="I555" s="49"/>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row>
    <row r="556" spans="1:42" ht="14.25" customHeight="1" x14ac:dyDescent="0.2">
      <c r="A556" s="48"/>
      <c r="B556" s="48"/>
      <c r="C556" s="48"/>
      <c r="D556" s="49"/>
      <c r="E556" s="48"/>
      <c r="F556" s="49"/>
      <c r="G556" s="49"/>
      <c r="H556" s="49"/>
      <c r="I556" s="49"/>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row>
    <row r="557" spans="1:42" ht="14.25" customHeight="1" x14ac:dyDescent="0.2">
      <c r="A557" s="48"/>
      <c r="B557" s="48"/>
      <c r="C557" s="48"/>
      <c r="D557" s="49"/>
      <c r="E557" s="48"/>
      <c r="F557" s="49"/>
      <c r="G557" s="49"/>
      <c r="H557" s="49"/>
      <c r="I557" s="49"/>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row>
    <row r="558" spans="1:42" ht="14.25" customHeight="1" x14ac:dyDescent="0.2">
      <c r="A558" s="48"/>
      <c r="B558" s="48"/>
      <c r="C558" s="48"/>
      <c r="D558" s="49"/>
      <c r="E558" s="48"/>
      <c r="F558" s="49"/>
      <c r="G558" s="49"/>
      <c r="H558" s="49"/>
      <c r="I558" s="49"/>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row>
    <row r="559" spans="1:42" ht="14.25" customHeight="1" x14ac:dyDescent="0.2">
      <c r="A559" s="48"/>
      <c r="B559" s="48"/>
      <c r="C559" s="48"/>
      <c r="D559" s="49"/>
      <c r="E559" s="48"/>
      <c r="F559" s="49"/>
      <c r="G559" s="49"/>
      <c r="H559" s="49"/>
      <c r="I559" s="49"/>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row>
    <row r="560" spans="1:42" ht="14.25" customHeight="1" x14ac:dyDescent="0.2">
      <c r="A560" s="48"/>
      <c r="B560" s="48"/>
      <c r="C560" s="48"/>
      <c r="D560" s="49"/>
      <c r="E560" s="48"/>
      <c r="F560" s="49"/>
      <c r="G560" s="49"/>
      <c r="H560" s="49"/>
      <c r="I560" s="49"/>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row>
    <row r="561" spans="1:42" ht="14.25" customHeight="1" x14ac:dyDescent="0.2">
      <c r="A561" s="48"/>
      <c r="B561" s="48"/>
      <c r="C561" s="48"/>
      <c r="D561" s="49"/>
      <c r="E561" s="48"/>
      <c r="F561" s="49"/>
      <c r="G561" s="49"/>
      <c r="H561" s="49"/>
      <c r="I561" s="49"/>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row>
    <row r="562" spans="1:42" ht="14.25" customHeight="1" x14ac:dyDescent="0.2">
      <c r="A562" s="48"/>
      <c r="B562" s="48"/>
      <c r="C562" s="48"/>
      <c r="D562" s="49"/>
      <c r="E562" s="48"/>
      <c r="F562" s="49"/>
      <c r="G562" s="49"/>
      <c r="H562" s="49"/>
      <c r="I562" s="49"/>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row>
    <row r="563" spans="1:42" ht="14.25" customHeight="1" x14ac:dyDescent="0.2">
      <c r="A563" s="48"/>
      <c r="B563" s="48"/>
      <c r="C563" s="48"/>
      <c r="D563" s="49"/>
      <c r="E563" s="48"/>
      <c r="F563" s="49"/>
      <c r="G563" s="49"/>
      <c r="H563" s="49"/>
      <c r="I563" s="49"/>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row>
    <row r="564" spans="1:42" ht="14.25" customHeight="1" x14ac:dyDescent="0.2">
      <c r="A564" s="48"/>
      <c r="B564" s="48"/>
      <c r="C564" s="48"/>
      <c r="D564" s="49"/>
      <c r="E564" s="48"/>
      <c r="F564" s="49"/>
      <c r="G564" s="49"/>
      <c r="H564" s="49"/>
      <c r="I564" s="49"/>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row>
    <row r="565" spans="1:42" ht="14.25" customHeight="1" x14ac:dyDescent="0.2">
      <c r="A565" s="48"/>
      <c r="B565" s="48"/>
      <c r="C565" s="48"/>
      <c r="D565" s="49"/>
      <c r="E565" s="48"/>
      <c r="F565" s="49"/>
      <c r="G565" s="49"/>
      <c r="H565" s="49"/>
      <c r="I565" s="49"/>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row>
    <row r="566" spans="1:42" ht="14.25" customHeight="1" x14ac:dyDescent="0.2">
      <c r="A566" s="48"/>
      <c r="B566" s="48"/>
      <c r="C566" s="48"/>
      <c r="D566" s="49"/>
      <c r="E566" s="48"/>
      <c r="F566" s="49"/>
      <c r="G566" s="49"/>
      <c r="H566" s="49"/>
      <c r="I566" s="49"/>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row>
    <row r="567" spans="1:42" ht="14.25" customHeight="1" x14ac:dyDescent="0.2">
      <c r="A567" s="48"/>
      <c r="B567" s="48"/>
      <c r="C567" s="48"/>
      <c r="D567" s="49"/>
      <c r="E567" s="48"/>
      <c r="F567" s="49"/>
      <c r="G567" s="49"/>
      <c r="H567" s="49"/>
      <c r="I567" s="49"/>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row>
    <row r="568" spans="1:42" ht="14.25" customHeight="1" x14ac:dyDescent="0.2">
      <c r="A568" s="48"/>
      <c r="B568" s="48"/>
      <c r="C568" s="48"/>
      <c r="D568" s="49"/>
      <c r="E568" s="48"/>
      <c r="F568" s="49"/>
      <c r="G568" s="49"/>
      <c r="H568" s="49"/>
      <c r="I568" s="49"/>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row>
    <row r="569" spans="1:42" ht="14.25" customHeight="1" x14ac:dyDescent="0.2">
      <c r="A569" s="48"/>
      <c r="B569" s="48"/>
      <c r="C569" s="48"/>
      <c r="D569" s="49"/>
      <c r="E569" s="48"/>
      <c r="F569" s="49"/>
      <c r="G569" s="49"/>
      <c r="H569" s="49"/>
      <c r="I569" s="49"/>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row>
    <row r="570" spans="1:42" ht="14.25" customHeight="1" x14ac:dyDescent="0.2">
      <c r="A570" s="48"/>
      <c r="B570" s="48"/>
      <c r="C570" s="48"/>
      <c r="D570" s="49"/>
      <c r="E570" s="48"/>
      <c r="F570" s="49"/>
      <c r="G570" s="49"/>
      <c r="H570" s="49"/>
      <c r="I570" s="49"/>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row>
    <row r="571" spans="1:42" ht="14.25" customHeight="1" x14ac:dyDescent="0.2">
      <c r="A571" s="48"/>
      <c r="B571" s="48"/>
      <c r="C571" s="48"/>
      <c r="D571" s="49"/>
      <c r="E571" s="48"/>
      <c r="F571" s="49"/>
      <c r="G571" s="49"/>
      <c r="H571" s="49"/>
      <c r="I571" s="49"/>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row>
    <row r="572" spans="1:42" ht="14.25" customHeight="1" x14ac:dyDescent="0.2">
      <c r="A572" s="48"/>
      <c r="B572" s="48"/>
      <c r="C572" s="48"/>
      <c r="D572" s="49"/>
      <c r="E572" s="48"/>
      <c r="F572" s="49"/>
      <c r="G572" s="49"/>
      <c r="H572" s="49"/>
      <c r="I572" s="49"/>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row>
    <row r="573" spans="1:42" ht="14.25" customHeight="1" x14ac:dyDescent="0.2">
      <c r="A573" s="48"/>
      <c r="B573" s="48"/>
      <c r="C573" s="48"/>
      <c r="D573" s="49"/>
      <c r="E573" s="48"/>
      <c r="F573" s="49"/>
      <c r="G573" s="49"/>
      <c r="H573" s="49"/>
      <c r="I573" s="49"/>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row>
    <row r="574" spans="1:42" ht="14.25" customHeight="1" x14ac:dyDescent="0.2">
      <c r="A574" s="48"/>
      <c r="B574" s="48"/>
      <c r="C574" s="48"/>
      <c r="D574" s="49"/>
      <c r="E574" s="48"/>
      <c r="F574" s="49"/>
      <c r="G574" s="49"/>
      <c r="H574" s="49"/>
      <c r="I574" s="49"/>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row>
    <row r="575" spans="1:42" ht="14.25" customHeight="1" x14ac:dyDescent="0.2">
      <c r="A575" s="48"/>
      <c r="B575" s="48"/>
      <c r="C575" s="48"/>
      <c r="D575" s="49"/>
      <c r="E575" s="48"/>
      <c r="F575" s="49"/>
      <c r="G575" s="49"/>
      <c r="H575" s="49"/>
      <c r="I575" s="49"/>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row>
    <row r="576" spans="1:42" ht="14.25" customHeight="1" x14ac:dyDescent="0.2">
      <c r="A576" s="48"/>
      <c r="B576" s="48"/>
      <c r="C576" s="48"/>
      <c r="D576" s="49"/>
      <c r="E576" s="48"/>
      <c r="F576" s="49"/>
      <c r="G576" s="49"/>
      <c r="H576" s="49"/>
      <c r="I576" s="49"/>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row>
    <row r="577" spans="1:42" ht="14.25" customHeight="1" x14ac:dyDescent="0.2">
      <c r="A577" s="48"/>
      <c r="B577" s="48"/>
      <c r="C577" s="48"/>
      <c r="D577" s="49"/>
      <c r="E577" s="48"/>
      <c r="F577" s="49"/>
      <c r="G577" s="49"/>
      <c r="H577" s="49"/>
      <c r="I577" s="49"/>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row>
    <row r="578" spans="1:42" ht="14.25" customHeight="1" x14ac:dyDescent="0.2">
      <c r="A578" s="48"/>
      <c r="B578" s="48"/>
      <c r="C578" s="48"/>
      <c r="D578" s="49"/>
      <c r="E578" s="48"/>
      <c r="F578" s="49"/>
      <c r="G578" s="49"/>
      <c r="H578" s="49"/>
      <c r="I578" s="49"/>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row>
    <row r="579" spans="1:42" ht="14.25" customHeight="1" x14ac:dyDescent="0.2">
      <c r="A579" s="48"/>
      <c r="B579" s="48"/>
      <c r="C579" s="48"/>
      <c r="D579" s="49"/>
      <c r="E579" s="48"/>
      <c r="F579" s="49"/>
      <c r="G579" s="49"/>
      <c r="H579" s="49"/>
      <c r="I579" s="49"/>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row>
    <row r="580" spans="1:42" ht="14.25" customHeight="1" x14ac:dyDescent="0.2">
      <c r="A580" s="48"/>
      <c r="B580" s="48"/>
      <c r="C580" s="48"/>
      <c r="D580" s="49"/>
      <c r="E580" s="48"/>
      <c r="F580" s="49"/>
      <c r="G580" s="49"/>
      <c r="H580" s="49"/>
      <c r="I580" s="49"/>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row>
    <row r="581" spans="1:42" ht="14.25" customHeight="1" x14ac:dyDescent="0.2">
      <c r="A581" s="48"/>
      <c r="B581" s="48"/>
      <c r="C581" s="48"/>
      <c r="D581" s="49"/>
      <c r="E581" s="48"/>
      <c r="F581" s="49"/>
      <c r="G581" s="49"/>
      <c r="H581" s="49"/>
      <c r="I581" s="49"/>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row>
    <row r="582" spans="1:42" ht="14.25" customHeight="1" x14ac:dyDescent="0.2">
      <c r="A582" s="48"/>
      <c r="B582" s="48"/>
      <c r="C582" s="48"/>
      <c r="D582" s="49"/>
      <c r="E582" s="48"/>
      <c r="F582" s="49"/>
      <c r="G582" s="49"/>
      <c r="H582" s="49"/>
      <c r="I582" s="49"/>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row>
    <row r="583" spans="1:42" ht="14.25" customHeight="1" x14ac:dyDescent="0.2">
      <c r="A583" s="48"/>
      <c r="B583" s="48"/>
      <c r="C583" s="48"/>
      <c r="D583" s="49"/>
      <c r="E583" s="48"/>
      <c r="F583" s="49"/>
      <c r="G583" s="49"/>
      <c r="H583" s="49"/>
      <c r="I583" s="49"/>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row>
    <row r="584" spans="1:42" ht="14.25" customHeight="1" x14ac:dyDescent="0.2">
      <c r="A584" s="48"/>
      <c r="B584" s="48"/>
      <c r="C584" s="48"/>
      <c r="D584" s="49"/>
      <c r="E584" s="48"/>
      <c r="F584" s="49"/>
      <c r="G584" s="49"/>
      <c r="H584" s="49"/>
      <c r="I584" s="49"/>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row>
    <row r="585" spans="1:42" ht="14.25" customHeight="1" x14ac:dyDescent="0.2">
      <c r="A585" s="48"/>
      <c r="B585" s="48"/>
      <c r="C585" s="48"/>
      <c r="D585" s="49"/>
      <c r="E585" s="48"/>
      <c r="F585" s="49"/>
      <c r="G585" s="49"/>
      <c r="H585" s="49"/>
      <c r="I585" s="49"/>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row>
    <row r="586" spans="1:42" ht="14.25" customHeight="1" x14ac:dyDescent="0.2">
      <c r="A586" s="48"/>
      <c r="B586" s="48"/>
      <c r="C586" s="48"/>
      <c r="D586" s="49"/>
      <c r="E586" s="48"/>
      <c r="F586" s="49"/>
      <c r="G586" s="49"/>
      <c r="H586" s="49"/>
      <c r="I586" s="49"/>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row>
    <row r="587" spans="1:42" ht="14.25" customHeight="1" x14ac:dyDescent="0.2">
      <c r="A587" s="48"/>
      <c r="B587" s="48"/>
      <c r="C587" s="48"/>
      <c r="D587" s="49"/>
      <c r="E587" s="48"/>
      <c r="F587" s="49"/>
      <c r="G587" s="49"/>
      <c r="H587" s="49"/>
      <c r="I587" s="49"/>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row>
    <row r="588" spans="1:42" ht="14.25" customHeight="1" x14ac:dyDescent="0.2">
      <c r="A588" s="48"/>
      <c r="B588" s="48"/>
      <c r="C588" s="48"/>
      <c r="D588" s="49"/>
      <c r="E588" s="48"/>
      <c r="F588" s="49"/>
      <c r="G588" s="49"/>
      <c r="H588" s="49"/>
      <c r="I588" s="49"/>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row>
    <row r="589" spans="1:42" ht="14.25" customHeight="1" x14ac:dyDescent="0.2">
      <c r="A589" s="48"/>
      <c r="B589" s="48"/>
      <c r="C589" s="48"/>
      <c r="D589" s="49"/>
      <c r="E589" s="48"/>
      <c r="F589" s="49"/>
      <c r="G589" s="49"/>
      <c r="H589" s="49"/>
      <c r="I589" s="49"/>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row>
    <row r="590" spans="1:42" ht="14.25" customHeight="1" x14ac:dyDescent="0.2">
      <c r="A590" s="48"/>
      <c r="B590" s="48"/>
      <c r="C590" s="48"/>
      <c r="D590" s="49"/>
      <c r="E590" s="48"/>
      <c r="F590" s="49"/>
      <c r="G590" s="49"/>
      <c r="H590" s="49"/>
      <c r="I590" s="49"/>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row>
    <row r="591" spans="1:42" ht="14.25" customHeight="1" x14ac:dyDescent="0.2">
      <c r="A591" s="48"/>
      <c r="B591" s="48"/>
      <c r="C591" s="48"/>
      <c r="D591" s="49"/>
      <c r="E591" s="48"/>
      <c r="F591" s="49"/>
      <c r="G591" s="49"/>
      <c r="H591" s="49"/>
      <c r="I591" s="49"/>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row>
    <row r="592" spans="1:42" ht="14.25" customHeight="1" x14ac:dyDescent="0.2">
      <c r="A592" s="48"/>
      <c r="B592" s="48"/>
      <c r="C592" s="48"/>
      <c r="D592" s="49"/>
      <c r="E592" s="48"/>
      <c r="F592" s="49"/>
      <c r="G592" s="49"/>
      <c r="H592" s="49"/>
      <c r="I592" s="49"/>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row>
    <row r="593" spans="1:42" ht="14.25" customHeight="1" x14ac:dyDescent="0.2">
      <c r="A593" s="48"/>
      <c r="B593" s="48"/>
      <c r="C593" s="48"/>
      <c r="D593" s="49"/>
      <c r="E593" s="48"/>
      <c r="F593" s="49"/>
      <c r="G593" s="49"/>
      <c r="H593" s="49"/>
      <c r="I593" s="49"/>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row>
    <row r="594" spans="1:42" ht="14.25" customHeight="1" x14ac:dyDescent="0.2">
      <c r="A594" s="48"/>
      <c r="B594" s="48"/>
      <c r="C594" s="48"/>
      <c r="D594" s="49"/>
      <c r="E594" s="48"/>
      <c r="F594" s="49"/>
      <c r="G594" s="49"/>
      <c r="H594" s="49"/>
      <c r="I594" s="49"/>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row>
    <row r="595" spans="1:42" ht="14.25" customHeight="1" x14ac:dyDescent="0.2">
      <c r="A595" s="48"/>
      <c r="B595" s="48"/>
      <c r="C595" s="48"/>
      <c r="D595" s="49"/>
      <c r="E595" s="48"/>
      <c r="F595" s="49"/>
      <c r="G595" s="49"/>
      <c r="H595" s="49"/>
      <c r="I595" s="49"/>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row>
    <row r="596" spans="1:42" ht="14.25" customHeight="1" x14ac:dyDescent="0.2">
      <c r="A596" s="48"/>
      <c r="B596" s="48"/>
      <c r="C596" s="48"/>
      <c r="D596" s="49"/>
      <c r="E596" s="48"/>
      <c r="F596" s="49"/>
      <c r="G596" s="49"/>
      <c r="H596" s="49"/>
      <c r="I596" s="49"/>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row>
    <row r="597" spans="1:42" ht="14.25" customHeight="1" x14ac:dyDescent="0.2">
      <c r="A597" s="48"/>
      <c r="B597" s="48"/>
      <c r="C597" s="48"/>
      <c r="D597" s="49"/>
      <c r="E597" s="48"/>
      <c r="F597" s="49"/>
      <c r="G597" s="49"/>
      <c r="H597" s="49"/>
      <c r="I597" s="49"/>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row>
    <row r="598" spans="1:42" ht="14.25" customHeight="1" x14ac:dyDescent="0.2">
      <c r="A598" s="48"/>
      <c r="B598" s="48"/>
      <c r="C598" s="48"/>
      <c r="D598" s="49"/>
      <c r="E598" s="48"/>
      <c r="F598" s="49"/>
      <c r="G598" s="49"/>
      <c r="H598" s="49"/>
      <c r="I598" s="49"/>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row>
    <row r="599" spans="1:42" ht="14.25" customHeight="1" x14ac:dyDescent="0.2">
      <c r="A599" s="48"/>
      <c r="B599" s="48"/>
      <c r="C599" s="48"/>
      <c r="D599" s="49"/>
      <c r="E599" s="48"/>
      <c r="F599" s="49"/>
      <c r="G599" s="49"/>
      <c r="H599" s="49"/>
      <c r="I599" s="49"/>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row>
    <row r="600" spans="1:42" ht="14.25" customHeight="1" x14ac:dyDescent="0.2">
      <c r="A600" s="48"/>
      <c r="B600" s="48"/>
      <c r="C600" s="48"/>
      <c r="D600" s="49"/>
      <c r="E600" s="48"/>
      <c r="F600" s="49"/>
      <c r="G600" s="49"/>
      <c r="H600" s="49"/>
      <c r="I600" s="49"/>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row>
    <row r="601" spans="1:42" ht="14.25" customHeight="1" x14ac:dyDescent="0.2">
      <c r="A601" s="48"/>
      <c r="B601" s="48"/>
      <c r="C601" s="48"/>
      <c r="D601" s="49"/>
      <c r="E601" s="48"/>
      <c r="F601" s="49"/>
      <c r="G601" s="49"/>
      <c r="H601" s="49"/>
      <c r="I601" s="49"/>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row>
    <row r="602" spans="1:42" ht="14.25" customHeight="1" x14ac:dyDescent="0.2">
      <c r="A602" s="48"/>
      <c r="B602" s="48"/>
      <c r="C602" s="48"/>
      <c r="D602" s="49"/>
      <c r="E602" s="48"/>
      <c r="F602" s="49"/>
      <c r="G602" s="49"/>
      <c r="H602" s="49"/>
      <c r="I602" s="49"/>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row>
    <row r="603" spans="1:42" ht="14.25" customHeight="1" x14ac:dyDescent="0.2">
      <c r="A603" s="48"/>
      <c r="B603" s="48"/>
      <c r="C603" s="48"/>
      <c r="D603" s="49"/>
      <c r="E603" s="48"/>
      <c r="F603" s="49"/>
      <c r="G603" s="49"/>
      <c r="H603" s="49"/>
      <c r="I603" s="49"/>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row>
    <row r="604" spans="1:42" ht="14.25" customHeight="1" x14ac:dyDescent="0.2">
      <c r="A604" s="48"/>
      <c r="B604" s="48"/>
      <c r="C604" s="48"/>
      <c r="D604" s="49"/>
      <c r="E604" s="48"/>
      <c r="F604" s="49"/>
      <c r="G604" s="49"/>
      <c r="H604" s="49"/>
      <c r="I604" s="49"/>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row>
    <row r="605" spans="1:42" ht="14.25" customHeight="1" x14ac:dyDescent="0.2">
      <c r="A605" s="48"/>
      <c r="B605" s="48"/>
      <c r="C605" s="48"/>
      <c r="D605" s="49"/>
      <c r="E605" s="48"/>
      <c r="F605" s="49"/>
      <c r="G605" s="49"/>
      <c r="H605" s="49"/>
      <c r="I605" s="49"/>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row>
    <row r="606" spans="1:42" ht="14.25" customHeight="1" x14ac:dyDescent="0.2">
      <c r="A606" s="48"/>
      <c r="B606" s="48"/>
      <c r="C606" s="48"/>
      <c r="D606" s="49"/>
      <c r="E606" s="48"/>
      <c r="F606" s="49"/>
      <c r="G606" s="49"/>
      <c r="H606" s="49"/>
      <c r="I606" s="49"/>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row>
    <row r="607" spans="1:42" ht="14.25" customHeight="1" x14ac:dyDescent="0.2">
      <c r="A607" s="48"/>
      <c r="B607" s="48"/>
      <c r="C607" s="48"/>
      <c r="D607" s="49"/>
      <c r="E607" s="48"/>
      <c r="F607" s="49"/>
      <c r="G607" s="49"/>
      <c r="H607" s="49"/>
      <c r="I607" s="49"/>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row>
    <row r="608" spans="1:42" ht="14.25" customHeight="1" x14ac:dyDescent="0.2">
      <c r="A608" s="48"/>
      <c r="B608" s="48"/>
      <c r="C608" s="48"/>
      <c r="D608" s="49"/>
      <c r="E608" s="48"/>
      <c r="F608" s="49"/>
      <c r="G608" s="49"/>
      <c r="H608" s="49"/>
      <c r="I608" s="49"/>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row>
    <row r="609" spans="1:42" ht="14.25" customHeight="1" x14ac:dyDescent="0.2">
      <c r="A609" s="48"/>
      <c r="B609" s="48"/>
      <c r="C609" s="48"/>
      <c r="D609" s="49"/>
      <c r="E609" s="48"/>
      <c r="F609" s="49"/>
      <c r="G609" s="49"/>
      <c r="H609" s="49"/>
      <c r="I609" s="49"/>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row>
    <row r="610" spans="1:42" ht="14.25" customHeight="1" x14ac:dyDescent="0.2">
      <c r="A610" s="48"/>
      <c r="B610" s="48"/>
      <c r="C610" s="48"/>
      <c r="D610" s="49"/>
      <c r="E610" s="48"/>
      <c r="F610" s="49"/>
      <c r="G610" s="49"/>
      <c r="H610" s="49"/>
      <c r="I610" s="49"/>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row>
    <row r="611" spans="1:42" ht="14.25" customHeight="1" x14ac:dyDescent="0.2">
      <c r="A611" s="48"/>
      <c r="B611" s="48"/>
      <c r="C611" s="48"/>
      <c r="D611" s="49"/>
      <c r="E611" s="48"/>
      <c r="F611" s="49"/>
      <c r="G611" s="49"/>
      <c r="H611" s="49"/>
      <c r="I611" s="49"/>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row>
    <row r="612" spans="1:42" ht="14.25" customHeight="1" x14ac:dyDescent="0.2">
      <c r="A612" s="48"/>
      <c r="B612" s="48"/>
      <c r="C612" s="48"/>
      <c r="D612" s="49"/>
      <c r="E612" s="48"/>
      <c r="F612" s="49"/>
      <c r="G612" s="49"/>
      <c r="H612" s="49"/>
      <c r="I612" s="49"/>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row>
    <row r="613" spans="1:42" ht="14.25" customHeight="1" x14ac:dyDescent="0.2">
      <c r="A613" s="48"/>
      <c r="B613" s="48"/>
      <c r="C613" s="48"/>
      <c r="D613" s="49"/>
      <c r="E613" s="48"/>
      <c r="F613" s="49"/>
      <c r="G613" s="49"/>
      <c r="H613" s="49"/>
      <c r="I613" s="49"/>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row>
    <row r="614" spans="1:42" ht="14.25" customHeight="1" x14ac:dyDescent="0.2">
      <c r="A614" s="48"/>
      <c r="B614" s="48"/>
      <c r="C614" s="48"/>
      <c r="D614" s="49"/>
      <c r="E614" s="48"/>
      <c r="F614" s="49"/>
      <c r="G614" s="49"/>
      <c r="H614" s="49"/>
      <c r="I614" s="49"/>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row>
    <row r="615" spans="1:42" ht="14.25" customHeight="1" x14ac:dyDescent="0.2">
      <c r="A615" s="48"/>
      <c r="B615" s="48"/>
      <c r="C615" s="48"/>
      <c r="D615" s="49"/>
      <c r="E615" s="48"/>
      <c r="F615" s="49"/>
      <c r="G615" s="49"/>
      <c r="H615" s="49"/>
      <c r="I615" s="49"/>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row>
    <row r="616" spans="1:42" ht="14.25" customHeight="1" x14ac:dyDescent="0.2">
      <c r="A616" s="48"/>
      <c r="B616" s="48"/>
      <c r="C616" s="48"/>
      <c r="D616" s="49"/>
      <c r="E616" s="48"/>
      <c r="F616" s="49"/>
      <c r="G616" s="49"/>
      <c r="H616" s="49"/>
      <c r="I616" s="49"/>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row>
    <row r="617" spans="1:42" ht="14.25" customHeight="1" x14ac:dyDescent="0.2">
      <c r="A617" s="48"/>
      <c r="B617" s="48"/>
      <c r="C617" s="48"/>
      <c r="D617" s="49"/>
      <c r="E617" s="48"/>
      <c r="F617" s="49"/>
      <c r="G617" s="49"/>
      <c r="H617" s="49"/>
      <c r="I617" s="49"/>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row>
    <row r="618" spans="1:42" ht="14.25" customHeight="1" x14ac:dyDescent="0.2">
      <c r="A618" s="48"/>
      <c r="B618" s="48"/>
      <c r="C618" s="48"/>
      <c r="D618" s="49"/>
      <c r="E618" s="48"/>
      <c r="F618" s="49"/>
      <c r="G618" s="49"/>
      <c r="H618" s="49"/>
      <c r="I618" s="49"/>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row>
    <row r="619" spans="1:42" ht="14.25" customHeight="1" x14ac:dyDescent="0.2">
      <c r="A619" s="48"/>
      <c r="B619" s="48"/>
      <c r="C619" s="48"/>
      <c r="D619" s="49"/>
      <c r="E619" s="48"/>
      <c r="F619" s="49"/>
      <c r="G619" s="49"/>
      <c r="H619" s="49"/>
      <c r="I619" s="49"/>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row>
    <row r="620" spans="1:42" ht="14.25" customHeight="1" x14ac:dyDescent="0.2">
      <c r="A620" s="48"/>
      <c r="B620" s="48"/>
      <c r="C620" s="48"/>
      <c r="D620" s="49"/>
      <c r="E620" s="48"/>
      <c r="F620" s="49"/>
      <c r="G620" s="49"/>
      <c r="H620" s="49"/>
      <c r="I620" s="49"/>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row>
    <row r="621" spans="1:42" ht="14.25" customHeight="1" x14ac:dyDescent="0.2">
      <c r="A621" s="48"/>
      <c r="B621" s="48"/>
      <c r="C621" s="48"/>
      <c r="D621" s="49"/>
      <c r="E621" s="48"/>
      <c r="F621" s="49"/>
      <c r="G621" s="49"/>
      <c r="H621" s="49"/>
      <c r="I621" s="49"/>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row>
    <row r="622" spans="1:42" ht="14.25" customHeight="1" x14ac:dyDescent="0.2">
      <c r="A622" s="48"/>
      <c r="B622" s="48"/>
      <c r="C622" s="48"/>
      <c r="D622" s="49"/>
      <c r="E622" s="48"/>
      <c r="F622" s="49"/>
      <c r="G622" s="49"/>
      <c r="H622" s="49"/>
      <c r="I622" s="49"/>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row>
    <row r="623" spans="1:42" ht="14.25" customHeight="1" x14ac:dyDescent="0.2">
      <c r="A623" s="48"/>
      <c r="B623" s="48"/>
      <c r="C623" s="48"/>
      <c r="D623" s="49"/>
      <c r="E623" s="48"/>
      <c r="F623" s="49"/>
      <c r="G623" s="49"/>
      <c r="H623" s="49"/>
      <c r="I623" s="49"/>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row>
    <row r="624" spans="1:42" ht="14.25" customHeight="1" x14ac:dyDescent="0.2">
      <c r="A624" s="48"/>
      <c r="B624" s="48"/>
      <c r="C624" s="48"/>
      <c r="D624" s="49"/>
      <c r="E624" s="48"/>
      <c r="F624" s="49"/>
      <c r="G624" s="49"/>
      <c r="H624" s="49"/>
      <c r="I624" s="49"/>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row>
    <row r="625" spans="1:42" ht="14.25" customHeight="1" x14ac:dyDescent="0.2">
      <c r="A625" s="48"/>
      <c r="B625" s="48"/>
      <c r="C625" s="48"/>
      <c r="D625" s="49"/>
      <c r="E625" s="48"/>
      <c r="F625" s="49"/>
      <c r="G625" s="49"/>
      <c r="H625" s="49"/>
      <c r="I625" s="49"/>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row>
    <row r="626" spans="1:42" ht="14.25" customHeight="1" x14ac:dyDescent="0.2">
      <c r="A626" s="48"/>
      <c r="B626" s="48"/>
      <c r="C626" s="48"/>
      <c r="D626" s="49"/>
      <c r="E626" s="48"/>
      <c r="F626" s="49"/>
      <c r="G626" s="49"/>
      <c r="H626" s="49"/>
      <c r="I626" s="49"/>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row>
    <row r="627" spans="1:42" ht="14.25" customHeight="1" x14ac:dyDescent="0.2">
      <c r="A627" s="48"/>
      <c r="B627" s="48"/>
      <c r="C627" s="48"/>
      <c r="D627" s="49"/>
      <c r="E627" s="48"/>
      <c r="F627" s="49"/>
      <c r="G627" s="49"/>
      <c r="H627" s="49"/>
      <c r="I627" s="49"/>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row>
    <row r="628" spans="1:42" ht="14.25" customHeight="1" x14ac:dyDescent="0.2">
      <c r="A628" s="48"/>
      <c r="B628" s="48"/>
      <c r="C628" s="48"/>
      <c r="D628" s="49"/>
      <c r="E628" s="48"/>
      <c r="F628" s="49"/>
      <c r="G628" s="49"/>
      <c r="H628" s="49"/>
      <c r="I628" s="49"/>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row>
    <row r="629" spans="1:42" ht="14.25" customHeight="1" x14ac:dyDescent="0.2">
      <c r="A629" s="48"/>
      <c r="B629" s="48"/>
      <c r="C629" s="48"/>
      <c r="D629" s="49"/>
      <c r="E629" s="48"/>
      <c r="F629" s="49"/>
      <c r="G629" s="49"/>
      <c r="H629" s="49"/>
      <c r="I629" s="49"/>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row>
    <row r="630" spans="1:42" ht="14.25" customHeight="1" x14ac:dyDescent="0.2">
      <c r="A630" s="48"/>
      <c r="B630" s="48"/>
      <c r="C630" s="48"/>
      <c r="D630" s="49"/>
      <c r="E630" s="48"/>
      <c r="F630" s="49"/>
      <c r="G630" s="49"/>
      <c r="H630" s="49"/>
      <c r="I630" s="49"/>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row>
    <row r="631" spans="1:42" ht="14.25" customHeight="1" x14ac:dyDescent="0.2">
      <c r="A631" s="48"/>
      <c r="B631" s="48"/>
      <c r="C631" s="48"/>
      <c r="D631" s="49"/>
      <c r="E631" s="48"/>
      <c r="F631" s="49"/>
      <c r="G631" s="49"/>
      <c r="H631" s="49"/>
      <c r="I631" s="49"/>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row>
    <row r="632" spans="1:42" ht="14.25" customHeight="1" x14ac:dyDescent="0.2">
      <c r="A632" s="48"/>
      <c r="B632" s="48"/>
      <c r="C632" s="48"/>
      <c r="D632" s="49"/>
      <c r="E632" s="48"/>
      <c r="F632" s="49"/>
      <c r="G632" s="49"/>
      <c r="H632" s="49"/>
      <c r="I632" s="49"/>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row>
    <row r="633" spans="1:42" ht="14.25" customHeight="1" x14ac:dyDescent="0.2">
      <c r="A633" s="48"/>
      <c r="B633" s="48"/>
      <c r="C633" s="48"/>
      <c r="D633" s="49"/>
      <c r="E633" s="48"/>
      <c r="F633" s="49"/>
      <c r="G633" s="49"/>
      <c r="H633" s="49"/>
      <c r="I633" s="49"/>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row>
    <row r="634" spans="1:42" ht="14.25" customHeight="1" x14ac:dyDescent="0.2">
      <c r="A634" s="48"/>
      <c r="B634" s="48"/>
      <c r="C634" s="48"/>
      <c r="D634" s="49"/>
      <c r="E634" s="48"/>
      <c r="F634" s="49"/>
      <c r="G634" s="49"/>
      <c r="H634" s="49"/>
      <c r="I634" s="49"/>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row>
    <row r="635" spans="1:42" ht="14.25" customHeight="1" x14ac:dyDescent="0.2">
      <c r="A635" s="48"/>
      <c r="B635" s="48"/>
      <c r="C635" s="48"/>
      <c r="D635" s="49"/>
      <c r="E635" s="48"/>
      <c r="F635" s="49"/>
      <c r="G635" s="49"/>
      <c r="H635" s="49"/>
      <c r="I635" s="49"/>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row>
    <row r="636" spans="1:42" ht="14.25" customHeight="1" x14ac:dyDescent="0.2">
      <c r="A636" s="48"/>
      <c r="B636" s="48"/>
      <c r="C636" s="48"/>
      <c r="D636" s="49"/>
      <c r="E636" s="48"/>
      <c r="F636" s="49"/>
      <c r="G636" s="49"/>
      <c r="H636" s="49"/>
      <c r="I636" s="49"/>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row>
    <row r="637" spans="1:42" ht="14.25" customHeight="1" x14ac:dyDescent="0.2">
      <c r="A637" s="48"/>
      <c r="B637" s="48"/>
      <c r="C637" s="48"/>
      <c r="D637" s="49"/>
      <c r="E637" s="48"/>
      <c r="F637" s="49"/>
      <c r="G637" s="49"/>
      <c r="H637" s="49"/>
      <c r="I637" s="49"/>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row>
    <row r="638" spans="1:42" ht="14.25" customHeight="1" x14ac:dyDescent="0.2">
      <c r="A638" s="48"/>
      <c r="B638" s="48"/>
      <c r="C638" s="48"/>
      <c r="D638" s="49"/>
      <c r="E638" s="48"/>
      <c r="F638" s="49"/>
      <c r="G638" s="49"/>
      <c r="H638" s="49"/>
      <c r="I638" s="49"/>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row>
    <row r="639" spans="1:42" ht="14.25" customHeight="1" x14ac:dyDescent="0.2">
      <c r="A639" s="48"/>
      <c r="B639" s="48"/>
      <c r="C639" s="48"/>
      <c r="D639" s="49"/>
      <c r="E639" s="48"/>
      <c r="F639" s="49"/>
      <c r="G639" s="49"/>
      <c r="H639" s="49"/>
      <c r="I639" s="49"/>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row>
    <row r="640" spans="1:42" ht="14.25" customHeight="1" x14ac:dyDescent="0.2">
      <c r="A640" s="48"/>
      <c r="B640" s="48"/>
      <c r="C640" s="48"/>
      <c r="D640" s="49"/>
      <c r="E640" s="48"/>
      <c r="F640" s="49"/>
      <c r="G640" s="49"/>
      <c r="H640" s="49"/>
      <c r="I640" s="49"/>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row>
    <row r="641" spans="1:42" ht="14.25" customHeight="1" x14ac:dyDescent="0.2">
      <c r="A641" s="48"/>
      <c r="B641" s="48"/>
      <c r="C641" s="48"/>
      <c r="D641" s="49"/>
      <c r="E641" s="48"/>
      <c r="F641" s="49"/>
      <c r="G641" s="49"/>
      <c r="H641" s="49"/>
      <c r="I641" s="49"/>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row>
    <row r="642" spans="1:42" ht="14.25" customHeight="1" x14ac:dyDescent="0.2">
      <c r="A642" s="48"/>
      <c r="B642" s="48"/>
      <c r="C642" s="48"/>
      <c r="D642" s="49"/>
      <c r="E642" s="48"/>
      <c r="F642" s="49"/>
      <c r="G642" s="49"/>
      <c r="H642" s="49"/>
      <c r="I642" s="49"/>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row>
    <row r="643" spans="1:42" ht="14.25" customHeight="1" x14ac:dyDescent="0.2">
      <c r="A643" s="48"/>
      <c r="B643" s="48"/>
      <c r="C643" s="48"/>
      <c r="D643" s="49"/>
      <c r="E643" s="48"/>
      <c r="F643" s="49"/>
      <c r="G643" s="49"/>
      <c r="H643" s="49"/>
      <c r="I643" s="49"/>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row>
    <row r="644" spans="1:42" ht="14.25" customHeight="1" x14ac:dyDescent="0.2">
      <c r="A644" s="48"/>
      <c r="B644" s="48"/>
      <c r="C644" s="48"/>
      <c r="D644" s="49"/>
      <c r="E644" s="48"/>
      <c r="F644" s="49"/>
      <c r="G644" s="49"/>
      <c r="H644" s="49"/>
      <c r="I644" s="49"/>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row>
    <row r="645" spans="1:42" ht="14.25" customHeight="1" x14ac:dyDescent="0.2">
      <c r="A645" s="48"/>
      <c r="B645" s="48"/>
      <c r="C645" s="48"/>
      <c r="D645" s="49"/>
      <c r="E645" s="48"/>
      <c r="F645" s="49"/>
      <c r="G645" s="49"/>
      <c r="H645" s="49"/>
      <c r="I645" s="49"/>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row>
    <row r="646" spans="1:42" ht="14.25" customHeight="1" x14ac:dyDescent="0.2">
      <c r="A646" s="48"/>
      <c r="B646" s="48"/>
      <c r="C646" s="48"/>
      <c r="D646" s="49"/>
      <c r="E646" s="48"/>
      <c r="F646" s="49"/>
      <c r="G646" s="49"/>
      <c r="H646" s="49"/>
      <c r="I646" s="49"/>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row>
    <row r="647" spans="1:42" ht="14.25" customHeight="1" x14ac:dyDescent="0.2">
      <c r="A647" s="48"/>
      <c r="B647" s="48"/>
      <c r="C647" s="48"/>
      <c r="D647" s="49"/>
      <c r="E647" s="48"/>
      <c r="F647" s="49"/>
      <c r="G647" s="49"/>
      <c r="H647" s="49"/>
      <c r="I647" s="49"/>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row>
    <row r="648" spans="1:42" ht="14.25" customHeight="1" x14ac:dyDescent="0.2">
      <c r="A648" s="48"/>
      <c r="B648" s="48"/>
      <c r="C648" s="48"/>
      <c r="D648" s="49"/>
      <c r="E648" s="48"/>
      <c r="F648" s="49"/>
      <c r="G648" s="49"/>
      <c r="H648" s="49"/>
      <c r="I648" s="49"/>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row>
    <row r="649" spans="1:42" ht="14.25" customHeight="1" x14ac:dyDescent="0.2">
      <c r="A649" s="48"/>
      <c r="B649" s="48"/>
      <c r="C649" s="48"/>
      <c r="D649" s="49"/>
      <c r="E649" s="48"/>
      <c r="F649" s="49"/>
      <c r="G649" s="49"/>
      <c r="H649" s="49"/>
      <c r="I649" s="49"/>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row>
    <row r="650" spans="1:42" ht="14.25" customHeight="1" x14ac:dyDescent="0.2">
      <c r="A650" s="48"/>
      <c r="B650" s="48"/>
      <c r="C650" s="48"/>
      <c r="D650" s="49"/>
      <c r="E650" s="48"/>
      <c r="F650" s="49"/>
      <c r="G650" s="49"/>
      <c r="H650" s="49"/>
      <c r="I650" s="49"/>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row>
    <row r="651" spans="1:42" ht="14.25" customHeight="1" x14ac:dyDescent="0.2">
      <c r="A651" s="48"/>
      <c r="B651" s="48"/>
      <c r="C651" s="48"/>
      <c r="D651" s="49"/>
      <c r="E651" s="48"/>
      <c r="F651" s="49"/>
      <c r="G651" s="49"/>
      <c r="H651" s="49"/>
      <c r="I651" s="49"/>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row>
    <row r="652" spans="1:42" ht="14.25" customHeight="1" x14ac:dyDescent="0.2">
      <c r="A652" s="48"/>
      <c r="B652" s="48"/>
      <c r="C652" s="48"/>
      <c r="D652" s="49"/>
      <c r="E652" s="48"/>
      <c r="F652" s="49"/>
      <c r="G652" s="49"/>
      <c r="H652" s="49"/>
      <c r="I652" s="49"/>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row>
    <row r="653" spans="1:42" ht="14.25" customHeight="1" x14ac:dyDescent="0.2">
      <c r="A653" s="48"/>
      <c r="B653" s="48"/>
      <c r="C653" s="48"/>
      <c r="D653" s="49"/>
      <c r="E653" s="48"/>
      <c r="F653" s="49"/>
      <c r="G653" s="49"/>
      <c r="H653" s="49"/>
      <c r="I653" s="49"/>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row>
    <row r="654" spans="1:42" ht="14.25" customHeight="1" x14ac:dyDescent="0.2">
      <c r="A654" s="48"/>
      <c r="B654" s="48"/>
      <c r="C654" s="48"/>
      <c r="D654" s="49"/>
      <c r="E654" s="48"/>
      <c r="F654" s="49"/>
      <c r="G654" s="49"/>
      <c r="H654" s="49"/>
      <c r="I654" s="49"/>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row>
    <row r="655" spans="1:42" ht="14.25" customHeight="1" x14ac:dyDescent="0.2">
      <c r="A655" s="48"/>
      <c r="B655" s="48"/>
      <c r="C655" s="48"/>
      <c r="D655" s="49"/>
      <c r="E655" s="48"/>
      <c r="F655" s="49"/>
      <c r="G655" s="49"/>
      <c r="H655" s="49"/>
      <c r="I655" s="49"/>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row>
    <row r="656" spans="1:42" ht="14.25" customHeight="1" x14ac:dyDescent="0.2">
      <c r="A656" s="48"/>
      <c r="B656" s="48"/>
      <c r="C656" s="48"/>
      <c r="D656" s="49"/>
      <c r="E656" s="48"/>
      <c r="F656" s="49"/>
      <c r="G656" s="49"/>
      <c r="H656" s="49"/>
      <c r="I656" s="49"/>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row>
    <row r="657" spans="1:42" ht="14.25" customHeight="1" x14ac:dyDescent="0.2">
      <c r="A657" s="48"/>
      <c r="B657" s="48"/>
      <c r="C657" s="48"/>
      <c r="D657" s="49"/>
      <c r="E657" s="48"/>
      <c r="F657" s="49"/>
      <c r="G657" s="49"/>
      <c r="H657" s="49"/>
      <c r="I657" s="49"/>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row>
    <row r="658" spans="1:42" ht="14.25" customHeight="1" x14ac:dyDescent="0.2">
      <c r="A658" s="48"/>
      <c r="B658" s="48"/>
      <c r="C658" s="48"/>
      <c r="D658" s="49"/>
      <c r="E658" s="48"/>
      <c r="F658" s="49"/>
      <c r="G658" s="49"/>
      <c r="H658" s="49"/>
      <c r="I658" s="49"/>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row>
    <row r="659" spans="1:42" ht="14.25" customHeight="1" x14ac:dyDescent="0.2">
      <c r="A659" s="48"/>
      <c r="B659" s="48"/>
      <c r="C659" s="48"/>
      <c r="D659" s="49"/>
      <c r="E659" s="48"/>
      <c r="F659" s="49"/>
      <c r="G659" s="49"/>
      <c r="H659" s="49"/>
      <c r="I659" s="49"/>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row>
    <row r="660" spans="1:42" ht="14.25" customHeight="1" x14ac:dyDescent="0.2">
      <c r="A660" s="48"/>
      <c r="B660" s="48"/>
      <c r="C660" s="48"/>
      <c r="D660" s="49"/>
      <c r="E660" s="48"/>
      <c r="F660" s="49"/>
      <c r="G660" s="49"/>
      <c r="H660" s="49"/>
      <c r="I660" s="49"/>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row>
    <row r="661" spans="1:42" ht="14.25" customHeight="1" x14ac:dyDescent="0.2">
      <c r="A661" s="48"/>
      <c r="B661" s="48"/>
      <c r="C661" s="48"/>
      <c r="D661" s="49"/>
      <c r="E661" s="48"/>
      <c r="F661" s="49"/>
      <c r="G661" s="49"/>
      <c r="H661" s="49"/>
      <c r="I661" s="49"/>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row>
    <row r="662" spans="1:42" ht="14.25" customHeight="1" x14ac:dyDescent="0.2">
      <c r="A662" s="48"/>
      <c r="B662" s="48"/>
      <c r="C662" s="48"/>
      <c r="D662" s="49"/>
      <c r="E662" s="48"/>
      <c r="F662" s="49"/>
      <c r="G662" s="49"/>
      <c r="H662" s="49"/>
      <c r="I662" s="49"/>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row>
    <row r="663" spans="1:42" ht="14.25" customHeight="1" x14ac:dyDescent="0.2">
      <c r="A663" s="48"/>
      <c r="B663" s="48"/>
      <c r="C663" s="48"/>
      <c r="D663" s="49"/>
      <c r="E663" s="48"/>
      <c r="F663" s="49"/>
      <c r="G663" s="49"/>
      <c r="H663" s="49"/>
      <c r="I663" s="49"/>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row>
    <row r="664" spans="1:42" ht="14.25" customHeight="1" x14ac:dyDescent="0.2">
      <c r="A664" s="48"/>
      <c r="B664" s="48"/>
      <c r="C664" s="48"/>
      <c r="D664" s="49"/>
      <c r="E664" s="48"/>
      <c r="F664" s="49"/>
      <c r="G664" s="49"/>
      <c r="H664" s="49"/>
      <c r="I664" s="49"/>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row>
    <row r="665" spans="1:42" ht="14.25" customHeight="1" x14ac:dyDescent="0.2">
      <c r="A665" s="48"/>
      <c r="B665" s="48"/>
      <c r="C665" s="48"/>
      <c r="D665" s="49"/>
      <c r="E665" s="48"/>
      <c r="F665" s="49"/>
      <c r="G665" s="49"/>
      <c r="H665" s="49"/>
      <c r="I665" s="49"/>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row>
    <row r="666" spans="1:42" ht="14.25" customHeight="1" x14ac:dyDescent="0.2">
      <c r="A666" s="48"/>
      <c r="B666" s="48"/>
      <c r="C666" s="48"/>
      <c r="D666" s="49"/>
      <c r="E666" s="48"/>
      <c r="F666" s="49"/>
      <c r="G666" s="49"/>
      <c r="H666" s="49"/>
      <c r="I666" s="49"/>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row>
    <row r="667" spans="1:42" ht="14.25" customHeight="1" x14ac:dyDescent="0.2">
      <c r="A667" s="48"/>
      <c r="B667" s="48"/>
      <c r="C667" s="48"/>
      <c r="D667" s="49"/>
      <c r="E667" s="48"/>
      <c r="F667" s="49"/>
      <c r="G667" s="49"/>
      <c r="H667" s="49"/>
      <c r="I667" s="49"/>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row>
    <row r="668" spans="1:42" ht="14.25" customHeight="1" x14ac:dyDescent="0.2">
      <c r="A668" s="48"/>
      <c r="B668" s="48"/>
      <c r="C668" s="48"/>
      <c r="D668" s="49"/>
      <c r="E668" s="48"/>
      <c r="F668" s="49"/>
      <c r="G668" s="49"/>
      <c r="H668" s="49"/>
      <c r="I668" s="49"/>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row>
    <row r="669" spans="1:42" ht="14.25" customHeight="1" x14ac:dyDescent="0.2">
      <c r="A669" s="48"/>
      <c r="B669" s="48"/>
      <c r="C669" s="48"/>
      <c r="D669" s="49"/>
      <c r="E669" s="48"/>
      <c r="F669" s="49"/>
      <c r="G669" s="49"/>
      <c r="H669" s="49"/>
      <c r="I669" s="49"/>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row>
    <row r="670" spans="1:42" ht="14.25" customHeight="1" x14ac:dyDescent="0.2">
      <c r="A670" s="48"/>
      <c r="B670" s="48"/>
      <c r="C670" s="48"/>
      <c r="D670" s="49"/>
      <c r="E670" s="48"/>
      <c r="F670" s="49"/>
      <c r="G670" s="49"/>
      <c r="H670" s="49"/>
      <c r="I670" s="49"/>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row>
    <row r="671" spans="1:42" ht="14.25" customHeight="1" x14ac:dyDescent="0.2">
      <c r="A671" s="48"/>
      <c r="B671" s="48"/>
      <c r="C671" s="48"/>
      <c r="D671" s="49"/>
      <c r="E671" s="48"/>
      <c r="F671" s="49"/>
      <c r="G671" s="49"/>
      <c r="H671" s="49"/>
      <c r="I671" s="49"/>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row>
    <row r="672" spans="1:42" ht="14.25" customHeight="1" x14ac:dyDescent="0.2">
      <c r="A672" s="48"/>
      <c r="B672" s="48"/>
      <c r="C672" s="48"/>
      <c r="D672" s="49"/>
      <c r="E672" s="48"/>
      <c r="F672" s="49"/>
      <c r="G672" s="49"/>
      <c r="H672" s="49"/>
      <c r="I672" s="49"/>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row>
    <row r="673" spans="1:42" ht="14.25" customHeight="1" x14ac:dyDescent="0.2">
      <c r="A673" s="48"/>
      <c r="B673" s="48"/>
      <c r="C673" s="48"/>
      <c r="D673" s="49"/>
      <c r="E673" s="48"/>
      <c r="F673" s="49"/>
      <c r="G673" s="49"/>
      <c r="H673" s="49"/>
      <c r="I673" s="49"/>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row>
    <row r="674" spans="1:42" ht="14.25" customHeight="1" x14ac:dyDescent="0.2">
      <c r="A674" s="48"/>
      <c r="B674" s="48"/>
      <c r="C674" s="48"/>
      <c r="D674" s="49"/>
      <c r="E674" s="48"/>
      <c r="F674" s="49"/>
      <c r="G674" s="49"/>
      <c r="H674" s="49"/>
      <c r="I674" s="49"/>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row>
    <row r="675" spans="1:42" ht="14.25" customHeight="1" x14ac:dyDescent="0.2">
      <c r="A675" s="48"/>
      <c r="B675" s="48"/>
      <c r="C675" s="48"/>
      <c r="D675" s="49"/>
      <c r="E675" s="48"/>
      <c r="F675" s="49"/>
      <c r="G675" s="49"/>
      <c r="H675" s="49"/>
      <c r="I675" s="49"/>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row>
    <row r="676" spans="1:42" ht="14.25" customHeight="1" x14ac:dyDescent="0.2">
      <c r="A676" s="48"/>
      <c r="B676" s="48"/>
      <c r="C676" s="48"/>
      <c r="D676" s="49"/>
      <c r="E676" s="48"/>
      <c r="F676" s="49"/>
      <c r="G676" s="49"/>
      <c r="H676" s="49"/>
      <c r="I676" s="49"/>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row>
    <row r="677" spans="1:42" ht="14.25" customHeight="1" x14ac:dyDescent="0.2">
      <c r="A677" s="48"/>
      <c r="B677" s="48"/>
      <c r="C677" s="48"/>
      <c r="D677" s="49"/>
      <c r="E677" s="48"/>
      <c r="F677" s="49"/>
      <c r="G677" s="49"/>
      <c r="H677" s="49"/>
      <c r="I677" s="49"/>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row>
    <row r="678" spans="1:42" ht="14.25" customHeight="1" x14ac:dyDescent="0.2">
      <c r="A678" s="48"/>
      <c r="B678" s="48"/>
      <c r="C678" s="48"/>
      <c r="D678" s="49"/>
      <c r="E678" s="48"/>
      <c r="F678" s="49"/>
      <c r="G678" s="49"/>
      <c r="H678" s="49"/>
      <c r="I678" s="49"/>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row>
    <row r="679" spans="1:42" ht="14.25" customHeight="1" x14ac:dyDescent="0.2">
      <c r="A679" s="48"/>
      <c r="B679" s="48"/>
      <c r="C679" s="48"/>
      <c r="D679" s="49"/>
      <c r="E679" s="48"/>
      <c r="F679" s="49"/>
      <c r="G679" s="49"/>
      <c r="H679" s="49"/>
      <c r="I679" s="49"/>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row>
    <row r="680" spans="1:42" ht="14.25" customHeight="1" x14ac:dyDescent="0.2">
      <c r="A680" s="48"/>
      <c r="B680" s="48"/>
      <c r="C680" s="48"/>
      <c r="D680" s="49"/>
      <c r="E680" s="48"/>
      <c r="F680" s="49"/>
      <c r="G680" s="49"/>
      <c r="H680" s="49"/>
      <c r="I680" s="49"/>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row>
    <row r="681" spans="1:42" ht="14.25" customHeight="1" x14ac:dyDescent="0.2">
      <c r="A681" s="48"/>
      <c r="B681" s="48"/>
      <c r="C681" s="48"/>
      <c r="D681" s="49"/>
      <c r="E681" s="48"/>
      <c r="F681" s="49"/>
      <c r="G681" s="49"/>
      <c r="H681" s="49"/>
      <c r="I681" s="49"/>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row>
    <row r="682" spans="1:42" ht="14.25" customHeight="1" x14ac:dyDescent="0.2">
      <c r="A682" s="48"/>
      <c r="B682" s="48"/>
      <c r="C682" s="48"/>
      <c r="D682" s="49"/>
      <c r="E682" s="48"/>
      <c r="F682" s="49"/>
      <c r="G682" s="49"/>
      <c r="H682" s="49"/>
      <c r="I682" s="49"/>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row>
    <row r="683" spans="1:42" ht="14.25" customHeight="1" x14ac:dyDescent="0.2">
      <c r="A683" s="48"/>
      <c r="B683" s="48"/>
      <c r="C683" s="48"/>
      <c r="D683" s="49"/>
      <c r="E683" s="48"/>
      <c r="F683" s="49"/>
      <c r="G683" s="49"/>
      <c r="H683" s="49"/>
      <c r="I683" s="49"/>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row>
    <row r="684" spans="1:42" ht="14.25" customHeight="1" x14ac:dyDescent="0.2">
      <c r="A684" s="48"/>
      <c r="B684" s="48"/>
      <c r="C684" s="48"/>
      <c r="D684" s="49"/>
      <c r="E684" s="48"/>
      <c r="F684" s="49"/>
      <c r="G684" s="49"/>
      <c r="H684" s="49"/>
      <c r="I684" s="49"/>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row>
    <row r="685" spans="1:42" ht="14.25" customHeight="1" x14ac:dyDescent="0.2">
      <c r="A685" s="48"/>
      <c r="B685" s="48"/>
      <c r="C685" s="48"/>
      <c r="D685" s="49"/>
      <c r="E685" s="48"/>
      <c r="F685" s="49"/>
      <c r="G685" s="49"/>
      <c r="H685" s="49"/>
      <c r="I685" s="49"/>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row>
    <row r="686" spans="1:42" ht="14.25" customHeight="1" x14ac:dyDescent="0.2">
      <c r="A686" s="48"/>
      <c r="B686" s="48"/>
      <c r="C686" s="48"/>
      <c r="D686" s="49"/>
      <c r="E686" s="48"/>
      <c r="F686" s="49"/>
      <c r="G686" s="49"/>
      <c r="H686" s="49"/>
      <c r="I686" s="49"/>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row>
    <row r="687" spans="1:42" ht="14.25" customHeight="1" x14ac:dyDescent="0.2">
      <c r="A687" s="48"/>
      <c r="B687" s="48"/>
      <c r="C687" s="48"/>
      <c r="D687" s="49"/>
      <c r="E687" s="48"/>
      <c r="F687" s="49"/>
      <c r="G687" s="49"/>
      <c r="H687" s="49"/>
      <c r="I687" s="49"/>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row>
    <row r="688" spans="1:42" ht="14.25" customHeight="1" x14ac:dyDescent="0.2">
      <c r="A688" s="48"/>
      <c r="B688" s="48"/>
      <c r="C688" s="48"/>
      <c r="D688" s="49"/>
      <c r="E688" s="48"/>
      <c r="F688" s="49"/>
      <c r="G688" s="49"/>
      <c r="H688" s="49"/>
      <c r="I688" s="49"/>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row>
    <row r="689" spans="1:42" ht="14.25" customHeight="1" x14ac:dyDescent="0.2">
      <c r="A689" s="48"/>
      <c r="B689" s="48"/>
      <c r="C689" s="48"/>
      <c r="D689" s="49"/>
      <c r="E689" s="48"/>
      <c r="F689" s="49"/>
      <c r="G689" s="49"/>
      <c r="H689" s="49"/>
      <c r="I689" s="49"/>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row>
    <row r="690" spans="1:42" ht="14.25" customHeight="1" x14ac:dyDescent="0.2">
      <c r="A690" s="48"/>
      <c r="B690" s="48"/>
      <c r="C690" s="48"/>
      <c r="D690" s="49"/>
      <c r="E690" s="48"/>
      <c r="F690" s="49"/>
      <c r="G690" s="49"/>
      <c r="H690" s="49"/>
      <c r="I690" s="49"/>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row>
    <row r="691" spans="1:42" ht="14.25" customHeight="1" x14ac:dyDescent="0.2">
      <c r="A691" s="48"/>
      <c r="B691" s="48"/>
      <c r="C691" s="48"/>
      <c r="D691" s="49"/>
      <c r="E691" s="48"/>
      <c r="F691" s="49"/>
      <c r="G691" s="49"/>
      <c r="H691" s="49"/>
      <c r="I691" s="49"/>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row>
    <row r="692" spans="1:42" ht="14.25" customHeight="1" x14ac:dyDescent="0.2">
      <c r="A692" s="48"/>
      <c r="B692" s="48"/>
      <c r="C692" s="48"/>
      <c r="D692" s="49"/>
      <c r="E692" s="48"/>
      <c r="F692" s="49"/>
      <c r="G692" s="49"/>
      <c r="H692" s="49"/>
      <c r="I692" s="49"/>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row>
    <row r="693" spans="1:42" ht="14.25" customHeight="1" x14ac:dyDescent="0.2">
      <c r="A693" s="48"/>
      <c r="B693" s="48"/>
      <c r="C693" s="48"/>
      <c r="D693" s="49"/>
      <c r="E693" s="48"/>
      <c r="F693" s="49"/>
      <c r="G693" s="49"/>
      <c r="H693" s="49"/>
      <c r="I693" s="49"/>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row>
    <row r="694" spans="1:42" ht="14.25" customHeight="1" x14ac:dyDescent="0.2">
      <c r="A694" s="48"/>
      <c r="B694" s="48"/>
      <c r="C694" s="48"/>
      <c r="D694" s="49"/>
      <c r="E694" s="48"/>
      <c r="F694" s="49"/>
      <c r="G694" s="49"/>
      <c r="H694" s="49"/>
      <c r="I694" s="49"/>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row>
    <row r="695" spans="1:42" ht="14.25" customHeight="1" x14ac:dyDescent="0.2">
      <c r="A695" s="48"/>
      <c r="B695" s="48"/>
      <c r="C695" s="48"/>
      <c r="D695" s="49"/>
      <c r="E695" s="48"/>
      <c r="F695" s="49"/>
      <c r="G695" s="49"/>
      <c r="H695" s="49"/>
      <c r="I695" s="49"/>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row>
    <row r="696" spans="1:42" ht="14.25" customHeight="1" x14ac:dyDescent="0.2">
      <c r="A696" s="48"/>
      <c r="B696" s="48"/>
      <c r="C696" s="48"/>
      <c r="D696" s="49"/>
      <c r="E696" s="48"/>
      <c r="F696" s="49"/>
      <c r="G696" s="49"/>
      <c r="H696" s="49"/>
      <c r="I696" s="49"/>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row>
    <row r="697" spans="1:42" ht="14.25" customHeight="1" x14ac:dyDescent="0.2">
      <c r="A697" s="48"/>
      <c r="B697" s="48"/>
      <c r="C697" s="48"/>
      <c r="D697" s="49"/>
      <c r="E697" s="48"/>
      <c r="F697" s="49"/>
      <c r="G697" s="49"/>
      <c r="H697" s="49"/>
      <c r="I697" s="49"/>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row>
    <row r="698" spans="1:42" ht="14.25" customHeight="1" x14ac:dyDescent="0.2">
      <c r="A698" s="48"/>
      <c r="B698" s="48"/>
      <c r="C698" s="48"/>
      <c r="D698" s="49"/>
      <c r="E698" s="48"/>
      <c r="F698" s="49"/>
      <c r="G698" s="49"/>
      <c r="H698" s="49"/>
      <c r="I698" s="49"/>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row>
    <row r="699" spans="1:42" ht="14.25" customHeight="1" x14ac:dyDescent="0.2">
      <c r="A699" s="48"/>
      <c r="B699" s="48"/>
      <c r="C699" s="48"/>
      <c r="D699" s="49"/>
      <c r="E699" s="48"/>
      <c r="F699" s="49"/>
      <c r="G699" s="49"/>
      <c r="H699" s="49"/>
      <c r="I699" s="49"/>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row>
    <row r="700" spans="1:42" ht="14.25" customHeight="1" x14ac:dyDescent="0.2">
      <c r="A700" s="48"/>
      <c r="B700" s="48"/>
      <c r="C700" s="48"/>
      <c r="D700" s="49"/>
      <c r="E700" s="48"/>
      <c r="F700" s="49"/>
      <c r="G700" s="49"/>
      <c r="H700" s="49"/>
      <c r="I700" s="49"/>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row>
    <row r="701" spans="1:42" ht="14.25" customHeight="1" x14ac:dyDescent="0.2">
      <c r="A701" s="48"/>
      <c r="B701" s="48"/>
      <c r="C701" s="48"/>
      <c r="D701" s="49"/>
      <c r="E701" s="48"/>
      <c r="F701" s="49"/>
      <c r="G701" s="49"/>
      <c r="H701" s="49"/>
      <c r="I701" s="49"/>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row>
    <row r="702" spans="1:42" ht="14.25" customHeight="1" x14ac:dyDescent="0.2">
      <c r="A702" s="48"/>
      <c r="B702" s="48"/>
      <c r="C702" s="48"/>
      <c r="D702" s="49"/>
      <c r="E702" s="48"/>
      <c r="F702" s="49"/>
      <c r="G702" s="49"/>
      <c r="H702" s="49"/>
      <c r="I702" s="49"/>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row>
    <row r="703" spans="1:42" ht="14.25" customHeight="1" x14ac:dyDescent="0.2">
      <c r="A703" s="48"/>
      <c r="B703" s="48"/>
      <c r="C703" s="48"/>
      <c r="D703" s="49"/>
      <c r="E703" s="48"/>
      <c r="F703" s="49"/>
      <c r="G703" s="49"/>
      <c r="H703" s="49"/>
      <c r="I703" s="49"/>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row>
    <row r="704" spans="1:42" ht="14.25" customHeight="1" x14ac:dyDescent="0.2">
      <c r="A704" s="48"/>
      <c r="B704" s="48"/>
      <c r="C704" s="48"/>
      <c r="D704" s="49"/>
      <c r="E704" s="48"/>
      <c r="F704" s="49"/>
      <c r="G704" s="49"/>
      <c r="H704" s="49"/>
      <c r="I704" s="49"/>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row>
    <row r="705" spans="1:42" ht="14.25" customHeight="1" x14ac:dyDescent="0.2">
      <c r="A705" s="48"/>
      <c r="B705" s="48"/>
      <c r="C705" s="48"/>
      <c r="D705" s="49"/>
      <c r="E705" s="48"/>
      <c r="F705" s="49"/>
      <c r="G705" s="49"/>
      <c r="H705" s="49"/>
      <c r="I705" s="49"/>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row>
    <row r="706" spans="1:42" ht="14.25" customHeight="1" x14ac:dyDescent="0.2">
      <c r="A706" s="48"/>
      <c r="B706" s="48"/>
      <c r="C706" s="48"/>
      <c r="D706" s="49"/>
      <c r="E706" s="48"/>
      <c r="F706" s="49"/>
      <c r="G706" s="49"/>
      <c r="H706" s="49"/>
      <c r="I706" s="49"/>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row>
    <row r="707" spans="1:42" ht="14.25" customHeight="1" x14ac:dyDescent="0.2">
      <c r="A707" s="48"/>
      <c r="B707" s="48"/>
      <c r="C707" s="48"/>
      <c r="D707" s="49"/>
      <c r="E707" s="48"/>
      <c r="F707" s="49"/>
      <c r="G707" s="49"/>
      <c r="H707" s="49"/>
      <c r="I707" s="49"/>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row>
    <row r="708" spans="1:42" ht="14.25" customHeight="1" x14ac:dyDescent="0.2">
      <c r="A708" s="48"/>
      <c r="B708" s="48"/>
      <c r="C708" s="48"/>
      <c r="D708" s="49"/>
      <c r="E708" s="48"/>
      <c r="F708" s="49"/>
      <c r="G708" s="49"/>
      <c r="H708" s="49"/>
      <c r="I708" s="49"/>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row>
    <row r="709" spans="1:42" ht="14.25" customHeight="1" x14ac:dyDescent="0.2">
      <c r="A709" s="48"/>
      <c r="B709" s="48"/>
      <c r="C709" s="48"/>
      <c r="D709" s="49"/>
      <c r="E709" s="48"/>
      <c r="F709" s="49"/>
      <c r="G709" s="49"/>
      <c r="H709" s="49"/>
      <c r="I709" s="49"/>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row>
    <row r="710" spans="1:42" ht="14.25" customHeight="1" x14ac:dyDescent="0.2">
      <c r="A710" s="48"/>
      <c r="B710" s="48"/>
      <c r="C710" s="48"/>
      <c r="D710" s="49"/>
      <c r="E710" s="48"/>
      <c r="F710" s="49"/>
      <c r="G710" s="49"/>
      <c r="H710" s="49"/>
      <c r="I710" s="49"/>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row>
    <row r="711" spans="1:42" ht="14.25" customHeight="1" x14ac:dyDescent="0.2">
      <c r="A711" s="48"/>
      <c r="B711" s="48"/>
      <c r="C711" s="48"/>
      <c r="D711" s="49"/>
      <c r="E711" s="48"/>
      <c r="F711" s="49"/>
      <c r="G711" s="49"/>
      <c r="H711" s="49"/>
      <c r="I711" s="49"/>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row>
    <row r="712" spans="1:42" ht="14.25" customHeight="1" x14ac:dyDescent="0.2">
      <c r="A712" s="48"/>
      <c r="B712" s="48"/>
      <c r="C712" s="48"/>
      <c r="D712" s="49"/>
      <c r="E712" s="48"/>
      <c r="F712" s="49"/>
      <c r="G712" s="49"/>
      <c r="H712" s="49"/>
      <c r="I712" s="49"/>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row>
    <row r="713" spans="1:42" ht="14.25" customHeight="1" x14ac:dyDescent="0.2">
      <c r="A713" s="48"/>
      <c r="B713" s="48"/>
      <c r="C713" s="48"/>
      <c r="D713" s="49"/>
      <c r="E713" s="48"/>
      <c r="F713" s="49"/>
      <c r="G713" s="49"/>
      <c r="H713" s="49"/>
      <c r="I713" s="49"/>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row>
    <row r="714" spans="1:42" ht="14.25" customHeight="1" x14ac:dyDescent="0.2">
      <c r="A714" s="48"/>
      <c r="B714" s="48"/>
      <c r="C714" s="48"/>
      <c r="D714" s="49"/>
      <c r="E714" s="48"/>
      <c r="F714" s="49"/>
      <c r="G714" s="49"/>
      <c r="H714" s="49"/>
      <c r="I714" s="49"/>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row>
    <row r="715" spans="1:42" ht="14.25" customHeight="1" x14ac:dyDescent="0.2">
      <c r="A715" s="48"/>
      <c r="B715" s="48"/>
      <c r="C715" s="48"/>
      <c r="D715" s="49"/>
      <c r="E715" s="48"/>
      <c r="F715" s="49"/>
      <c r="G715" s="49"/>
      <c r="H715" s="49"/>
      <c r="I715" s="49"/>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row>
    <row r="716" spans="1:42" ht="14.25" customHeight="1" x14ac:dyDescent="0.2">
      <c r="A716" s="48"/>
      <c r="B716" s="48"/>
      <c r="C716" s="48"/>
      <c r="D716" s="49"/>
      <c r="E716" s="48"/>
      <c r="F716" s="49"/>
      <c r="G716" s="49"/>
      <c r="H716" s="49"/>
      <c r="I716" s="49"/>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row>
    <row r="717" spans="1:42" ht="14.25" customHeight="1" x14ac:dyDescent="0.2">
      <c r="A717" s="48"/>
      <c r="B717" s="48"/>
      <c r="C717" s="48"/>
      <c r="D717" s="49"/>
      <c r="E717" s="48"/>
      <c r="F717" s="49"/>
      <c r="G717" s="49"/>
      <c r="H717" s="49"/>
      <c r="I717" s="49"/>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row>
    <row r="718" spans="1:42" ht="14.25" customHeight="1" x14ac:dyDescent="0.2">
      <c r="A718" s="48"/>
      <c r="B718" s="48"/>
      <c r="C718" s="48"/>
      <c r="D718" s="49"/>
      <c r="E718" s="48"/>
      <c r="F718" s="49"/>
      <c r="G718" s="49"/>
      <c r="H718" s="49"/>
      <c r="I718" s="49"/>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row>
    <row r="719" spans="1:42" ht="14.25" customHeight="1" x14ac:dyDescent="0.2">
      <c r="A719" s="48"/>
      <c r="B719" s="48"/>
      <c r="C719" s="48"/>
      <c r="D719" s="49"/>
      <c r="E719" s="48"/>
      <c r="F719" s="49"/>
      <c r="G719" s="49"/>
      <c r="H719" s="49"/>
      <c r="I719" s="49"/>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row>
    <row r="720" spans="1:42" ht="14.25" customHeight="1" x14ac:dyDescent="0.2">
      <c r="A720" s="48"/>
      <c r="B720" s="48"/>
      <c r="C720" s="48"/>
      <c r="D720" s="49"/>
      <c r="E720" s="48"/>
      <c r="F720" s="49"/>
      <c r="G720" s="49"/>
      <c r="H720" s="49"/>
      <c r="I720" s="49"/>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row>
    <row r="721" spans="1:42" ht="14.25" customHeight="1" x14ac:dyDescent="0.2">
      <c r="A721" s="48"/>
      <c r="B721" s="48"/>
      <c r="C721" s="48"/>
      <c r="D721" s="49"/>
      <c r="E721" s="48"/>
      <c r="F721" s="49"/>
      <c r="G721" s="49"/>
      <c r="H721" s="49"/>
      <c r="I721" s="49"/>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row>
    <row r="722" spans="1:42" ht="14.25" customHeight="1" x14ac:dyDescent="0.2">
      <c r="A722" s="48"/>
      <c r="B722" s="48"/>
      <c r="C722" s="48"/>
      <c r="D722" s="49"/>
      <c r="E722" s="48"/>
      <c r="F722" s="49"/>
      <c r="G722" s="49"/>
      <c r="H722" s="49"/>
      <c r="I722" s="49"/>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row>
    <row r="723" spans="1:42" ht="14.25" customHeight="1" x14ac:dyDescent="0.2">
      <c r="A723" s="48"/>
      <c r="B723" s="48"/>
      <c r="C723" s="48"/>
      <c r="D723" s="49"/>
      <c r="E723" s="48"/>
      <c r="F723" s="49"/>
      <c r="G723" s="49"/>
      <c r="H723" s="49"/>
      <c r="I723" s="49"/>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row>
    <row r="724" spans="1:42" ht="14.25" customHeight="1" x14ac:dyDescent="0.2">
      <c r="A724" s="48"/>
      <c r="B724" s="48"/>
      <c r="C724" s="48"/>
      <c r="D724" s="49"/>
      <c r="E724" s="48"/>
      <c r="F724" s="49"/>
      <c r="G724" s="49"/>
      <c r="H724" s="49"/>
      <c r="I724" s="49"/>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row>
    <row r="725" spans="1:42" ht="14.25" customHeight="1" x14ac:dyDescent="0.2">
      <c r="A725" s="48"/>
      <c r="B725" s="48"/>
      <c r="C725" s="48"/>
      <c r="D725" s="49"/>
      <c r="E725" s="48"/>
      <c r="F725" s="49"/>
      <c r="G725" s="49"/>
      <c r="H725" s="49"/>
      <c r="I725" s="49"/>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row>
    <row r="726" spans="1:42" ht="14.25" customHeight="1" x14ac:dyDescent="0.2">
      <c r="A726" s="48"/>
      <c r="B726" s="48"/>
      <c r="C726" s="48"/>
      <c r="D726" s="49"/>
      <c r="E726" s="48"/>
      <c r="F726" s="49"/>
      <c r="G726" s="49"/>
      <c r="H726" s="49"/>
      <c r="I726" s="49"/>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row>
    <row r="727" spans="1:42" ht="14.25" customHeight="1" x14ac:dyDescent="0.2">
      <c r="A727" s="48"/>
      <c r="B727" s="48"/>
      <c r="C727" s="48"/>
      <c r="D727" s="49"/>
      <c r="E727" s="48"/>
      <c r="F727" s="49"/>
      <c r="G727" s="49"/>
      <c r="H727" s="49"/>
      <c r="I727" s="49"/>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row>
    <row r="728" spans="1:42" ht="14.25" customHeight="1" x14ac:dyDescent="0.2">
      <c r="A728" s="48"/>
      <c r="B728" s="48"/>
      <c r="C728" s="48"/>
      <c r="D728" s="49"/>
      <c r="E728" s="48"/>
      <c r="F728" s="49"/>
      <c r="G728" s="49"/>
      <c r="H728" s="49"/>
      <c r="I728" s="49"/>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row>
    <row r="729" spans="1:42" ht="14.25" customHeight="1" x14ac:dyDescent="0.2">
      <c r="A729" s="48"/>
      <c r="B729" s="48"/>
      <c r="C729" s="48"/>
      <c r="D729" s="49"/>
      <c r="E729" s="48"/>
      <c r="F729" s="49"/>
      <c r="G729" s="49"/>
      <c r="H729" s="49"/>
      <c r="I729" s="49"/>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row>
    <row r="730" spans="1:42" ht="14.25" customHeight="1" x14ac:dyDescent="0.2">
      <c r="A730" s="48"/>
      <c r="B730" s="48"/>
      <c r="C730" s="48"/>
      <c r="D730" s="49"/>
      <c r="E730" s="48"/>
      <c r="F730" s="49"/>
      <c r="G730" s="49"/>
      <c r="H730" s="49"/>
      <c r="I730" s="49"/>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row>
    <row r="731" spans="1:42" ht="14.25" customHeight="1" x14ac:dyDescent="0.2">
      <c r="A731" s="48"/>
      <c r="B731" s="48"/>
      <c r="C731" s="48"/>
      <c r="D731" s="49"/>
      <c r="E731" s="48"/>
      <c r="F731" s="49"/>
      <c r="G731" s="49"/>
      <c r="H731" s="49"/>
      <c r="I731" s="49"/>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row>
    <row r="732" spans="1:42" ht="14.25" customHeight="1" x14ac:dyDescent="0.2">
      <c r="A732" s="48"/>
      <c r="B732" s="48"/>
      <c r="C732" s="48"/>
      <c r="D732" s="49"/>
      <c r="E732" s="48"/>
      <c r="F732" s="49"/>
      <c r="G732" s="49"/>
      <c r="H732" s="49"/>
      <c r="I732" s="49"/>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row>
    <row r="733" spans="1:42" ht="14.25" customHeight="1" x14ac:dyDescent="0.2">
      <c r="A733" s="48"/>
      <c r="B733" s="48"/>
      <c r="C733" s="48"/>
      <c r="D733" s="49"/>
      <c r="E733" s="48"/>
      <c r="F733" s="49"/>
      <c r="G733" s="49"/>
      <c r="H733" s="49"/>
      <c r="I733" s="49"/>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row>
    <row r="734" spans="1:42" ht="14.25" customHeight="1" x14ac:dyDescent="0.2">
      <c r="A734" s="48"/>
      <c r="B734" s="48"/>
      <c r="C734" s="48"/>
      <c r="D734" s="49"/>
      <c r="E734" s="48"/>
      <c r="F734" s="49"/>
      <c r="G734" s="49"/>
      <c r="H734" s="49"/>
      <c r="I734" s="49"/>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row>
    <row r="735" spans="1:42" ht="14.25" customHeight="1" x14ac:dyDescent="0.2">
      <c r="A735" s="48"/>
      <c r="B735" s="48"/>
      <c r="C735" s="48"/>
      <c r="D735" s="49"/>
      <c r="E735" s="48"/>
      <c r="F735" s="49"/>
      <c r="G735" s="49"/>
      <c r="H735" s="49"/>
      <c r="I735" s="49"/>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row>
    <row r="736" spans="1:42" ht="14.25" customHeight="1" x14ac:dyDescent="0.2">
      <c r="A736" s="48"/>
      <c r="B736" s="48"/>
      <c r="C736" s="48"/>
      <c r="D736" s="49"/>
      <c r="E736" s="48"/>
      <c r="F736" s="49"/>
      <c r="G736" s="49"/>
      <c r="H736" s="49"/>
      <c r="I736" s="49"/>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row>
    <row r="737" spans="1:42" ht="14.25" customHeight="1" x14ac:dyDescent="0.2">
      <c r="A737" s="48"/>
      <c r="B737" s="48"/>
      <c r="C737" s="48"/>
      <c r="D737" s="49"/>
      <c r="E737" s="48"/>
      <c r="F737" s="49"/>
      <c r="G737" s="49"/>
      <c r="H737" s="49"/>
      <c r="I737" s="49"/>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row>
    <row r="738" spans="1:42" ht="14.25" customHeight="1" x14ac:dyDescent="0.2">
      <c r="A738" s="48"/>
      <c r="B738" s="48"/>
      <c r="C738" s="48"/>
      <c r="D738" s="49"/>
      <c r="E738" s="48"/>
      <c r="F738" s="49"/>
      <c r="G738" s="49"/>
      <c r="H738" s="49"/>
      <c r="I738" s="49"/>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row>
    <row r="739" spans="1:42" ht="14.25" customHeight="1" x14ac:dyDescent="0.2">
      <c r="A739" s="48"/>
      <c r="B739" s="48"/>
      <c r="C739" s="48"/>
      <c r="D739" s="49"/>
      <c r="E739" s="48"/>
      <c r="F739" s="49"/>
      <c r="G739" s="49"/>
      <c r="H739" s="49"/>
      <c r="I739" s="49"/>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row>
    <row r="740" spans="1:42" ht="14.25" customHeight="1" x14ac:dyDescent="0.2">
      <c r="A740" s="48"/>
      <c r="B740" s="48"/>
      <c r="C740" s="48"/>
      <c r="D740" s="49"/>
      <c r="E740" s="48"/>
      <c r="F740" s="49"/>
      <c r="G740" s="49"/>
      <c r="H740" s="49"/>
      <c r="I740" s="49"/>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row>
    <row r="741" spans="1:42" ht="14.25" customHeight="1" x14ac:dyDescent="0.2">
      <c r="A741" s="48"/>
      <c r="B741" s="48"/>
      <c r="C741" s="48"/>
      <c r="D741" s="49"/>
      <c r="E741" s="48"/>
      <c r="F741" s="49"/>
      <c r="G741" s="49"/>
      <c r="H741" s="49"/>
      <c r="I741" s="49"/>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row>
    <row r="742" spans="1:42" ht="14.25" customHeight="1" x14ac:dyDescent="0.2">
      <c r="A742" s="48"/>
      <c r="B742" s="48"/>
      <c r="C742" s="48"/>
      <c r="D742" s="49"/>
      <c r="E742" s="48"/>
      <c r="F742" s="49"/>
      <c r="G742" s="49"/>
      <c r="H742" s="49"/>
      <c r="I742" s="49"/>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row>
    <row r="743" spans="1:42" ht="14.25" customHeight="1" x14ac:dyDescent="0.2">
      <c r="A743" s="48"/>
      <c r="B743" s="48"/>
      <c r="C743" s="48"/>
      <c r="D743" s="49"/>
      <c r="E743" s="48"/>
      <c r="F743" s="49"/>
      <c r="G743" s="49"/>
      <c r="H743" s="49"/>
      <c r="I743" s="49"/>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row>
    <row r="744" spans="1:42" ht="14.25" customHeight="1" x14ac:dyDescent="0.2">
      <c r="A744" s="48"/>
      <c r="B744" s="48"/>
      <c r="C744" s="48"/>
      <c r="D744" s="49"/>
      <c r="E744" s="48"/>
      <c r="F744" s="49"/>
      <c r="G744" s="49"/>
      <c r="H744" s="49"/>
      <c r="I744" s="49"/>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row>
    <row r="745" spans="1:42" ht="14.25" customHeight="1" x14ac:dyDescent="0.2">
      <c r="A745" s="48"/>
      <c r="B745" s="48"/>
      <c r="C745" s="48"/>
      <c r="D745" s="49"/>
      <c r="E745" s="48"/>
      <c r="F745" s="49"/>
      <c r="G745" s="49"/>
      <c r="H745" s="49"/>
      <c r="I745" s="49"/>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row>
    <row r="746" spans="1:42" ht="14.25" customHeight="1" x14ac:dyDescent="0.2">
      <c r="A746" s="48"/>
      <c r="B746" s="48"/>
      <c r="C746" s="48"/>
      <c r="D746" s="49"/>
      <c r="E746" s="48"/>
      <c r="F746" s="49"/>
      <c r="G746" s="49"/>
      <c r="H746" s="49"/>
      <c r="I746" s="49"/>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row>
    <row r="747" spans="1:42" ht="14.25" customHeight="1" x14ac:dyDescent="0.2">
      <c r="A747" s="48"/>
      <c r="B747" s="48"/>
      <c r="C747" s="48"/>
      <c r="D747" s="49"/>
      <c r="E747" s="48"/>
      <c r="F747" s="49"/>
      <c r="G747" s="49"/>
      <c r="H747" s="49"/>
      <c r="I747" s="49"/>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row>
    <row r="748" spans="1:42" ht="14.25" customHeight="1" x14ac:dyDescent="0.2">
      <c r="A748" s="48"/>
      <c r="B748" s="48"/>
      <c r="C748" s="48"/>
      <c r="D748" s="49"/>
      <c r="E748" s="48"/>
      <c r="F748" s="49"/>
      <c r="G748" s="49"/>
      <c r="H748" s="49"/>
      <c r="I748" s="49"/>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row>
    <row r="749" spans="1:42" ht="14.25" customHeight="1" x14ac:dyDescent="0.2">
      <c r="A749" s="48"/>
      <c r="B749" s="48"/>
      <c r="C749" s="48"/>
      <c r="D749" s="49"/>
      <c r="E749" s="48"/>
      <c r="F749" s="49"/>
      <c r="G749" s="49"/>
      <c r="H749" s="49"/>
      <c r="I749" s="49"/>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row>
    <row r="750" spans="1:42" ht="14.25" customHeight="1" x14ac:dyDescent="0.2">
      <c r="A750" s="48"/>
      <c r="B750" s="48"/>
      <c r="C750" s="48"/>
      <c r="D750" s="49"/>
      <c r="E750" s="48"/>
      <c r="F750" s="49"/>
      <c r="G750" s="49"/>
      <c r="H750" s="49"/>
      <c r="I750" s="49"/>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row>
    <row r="751" spans="1:42" ht="14.25" customHeight="1" x14ac:dyDescent="0.2">
      <c r="A751" s="48"/>
      <c r="B751" s="48"/>
      <c r="C751" s="48"/>
      <c r="D751" s="49"/>
      <c r="E751" s="48"/>
      <c r="F751" s="49"/>
      <c r="G751" s="49"/>
      <c r="H751" s="49"/>
      <c r="I751" s="49"/>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row>
    <row r="752" spans="1:42" ht="14.25" customHeight="1" x14ac:dyDescent="0.2">
      <c r="A752" s="48"/>
      <c r="B752" s="48"/>
      <c r="C752" s="48"/>
      <c r="D752" s="49"/>
      <c r="E752" s="48"/>
      <c r="F752" s="49"/>
      <c r="G752" s="49"/>
      <c r="H752" s="49"/>
      <c r="I752" s="49"/>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row>
    <row r="753" spans="1:42" ht="14.25" customHeight="1" x14ac:dyDescent="0.2">
      <c r="A753" s="48"/>
      <c r="B753" s="48"/>
      <c r="C753" s="48"/>
      <c r="D753" s="49"/>
      <c r="E753" s="48"/>
      <c r="F753" s="49"/>
      <c r="G753" s="49"/>
      <c r="H753" s="49"/>
      <c r="I753" s="49"/>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row>
    <row r="754" spans="1:42" ht="14.25" customHeight="1" x14ac:dyDescent="0.2">
      <c r="A754" s="48"/>
      <c r="B754" s="48"/>
      <c r="C754" s="48"/>
      <c r="D754" s="49"/>
      <c r="E754" s="48"/>
      <c r="F754" s="49"/>
      <c r="G754" s="49"/>
      <c r="H754" s="49"/>
      <c r="I754" s="49"/>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row>
    <row r="755" spans="1:42" ht="14.25" customHeight="1" x14ac:dyDescent="0.2">
      <c r="A755" s="48"/>
      <c r="B755" s="48"/>
      <c r="C755" s="48"/>
      <c r="D755" s="49"/>
      <c r="E755" s="48"/>
      <c r="F755" s="49"/>
      <c r="G755" s="49"/>
      <c r="H755" s="49"/>
      <c r="I755" s="49"/>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row>
    <row r="756" spans="1:42" ht="14.25" customHeight="1" x14ac:dyDescent="0.2">
      <c r="A756" s="48"/>
      <c r="B756" s="48"/>
      <c r="C756" s="48"/>
      <c r="D756" s="49"/>
      <c r="E756" s="48"/>
      <c r="F756" s="49"/>
      <c r="G756" s="49"/>
      <c r="H756" s="49"/>
      <c r="I756" s="49"/>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row>
    <row r="757" spans="1:42" ht="14.25" customHeight="1" x14ac:dyDescent="0.2">
      <c r="A757" s="48"/>
      <c r="B757" s="48"/>
      <c r="C757" s="48"/>
      <c r="D757" s="49"/>
      <c r="E757" s="48"/>
      <c r="F757" s="49"/>
      <c r="G757" s="49"/>
      <c r="H757" s="49"/>
      <c r="I757" s="49"/>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row>
    <row r="758" spans="1:42" ht="14.25" customHeight="1" x14ac:dyDescent="0.2">
      <c r="A758" s="48"/>
      <c r="B758" s="48"/>
      <c r="C758" s="48"/>
      <c r="D758" s="49"/>
      <c r="E758" s="48"/>
      <c r="F758" s="49"/>
      <c r="G758" s="49"/>
      <c r="H758" s="49"/>
      <c r="I758" s="49"/>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row>
    <row r="759" spans="1:42" ht="14.25" customHeight="1" x14ac:dyDescent="0.2">
      <c r="A759" s="48"/>
      <c r="B759" s="48"/>
      <c r="C759" s="48"/>
      <c r="D759" s="49"/>
      <c r="E759" s="48"/>
      <c r="F759" s="49"/>
      <c r="G759" s="49"/>
      <c r="H759" s="49"/>
      <c r="I759" s="49"/>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row>
    <row r="760" spans="1:42" ht="14.25" customHeight="1" x14ac:dyDescent="0.2">
      <c r="A760" s="48"/>
      <c r="B760" s="48"/>
      <c r="C760" s="48"/>
      <c r="D760" s="49"/>
      <c r="E760" s="48"/>
      <c r="F760" s="49"/>
      <c r="G760" s="49"/>
      <c r="H760" s="49"/>
      <c r="I760" s="49"/>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row>
    <row r="761" spans="1:42" ht="14.25" customHeight="1" x14ac:dyDescent="0.2">
      <c r="A761" s="48"/>
      <c r="B761" s="48"/>
      <c r="C761" s="48"/>
      <c r="D761" s="49"/>
      <c r="E761" s="48"/>
      <c r="F761" s="49"/>
      <c r="G761" s="49"/>
      <c r="H761" s="49"/>
      <c r="I761" s="49"/>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row>
    <row r="762" spans="1:42" ht="14.25" customHeight="1" x14ac:dyDescent="0.2">
      <c r="A762" s="48"/>
      <c r="B762" s="48"/>
      <c r="C762" s="48"/>
      <c r="D762" s="49"/>
      <c r="E762" s="48"/>
      <c r="F762" s="49"/>
      <c r="G762" s="49"/>
      <c r="H762" s="49"/>
      <c r="I762" s="49"/>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row>
    <row r="763" spans="1:42" ht="14.25" customHeight="1" x14ac:dyDescent="0.2">
      <c r="A763" s="48"/>
      <c r="B763" s="48"/>
      <c r="C763" s="48"/>
      <c r="D763" s="49"/>
      <c r="E763" s="48"/>
      <c r="F763" s="49"/>
      <c r="G763" s="49"/>
      <c r="H763" s="49"/>
      <c r="I763" s="49"/>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row>
    <row r="764" spans="1:42" ht="14.25" customHeight="1" x14ac:dyDescent="0.2">
      <c r="A764" s="48"/>
      <c r="B764" s="48"/>
      <c r="C764" s="48"/>
      <c r="D764" s="49"/>
      <c r="E764" s="48"/>
      <c r="F764" s="49"/>
      <c r="G764" s="49"/>
      <c r="H764" s="49"/>
      <c r="I764" s="49"/>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row>
    <row r="765" spans="1:42" ht="14.25" customHeight="1" x14ac:dyDescent="0.2">
      <c r="A765" s="48"/>
      <c r="B765" s="48"/>
      <c r="C765" s="48"/>
      <c r="D765" s="49"/>
      <c r="E765" s="48"/>
      <c r="F765" s="49"/>
      <c r="G765" s="49"/>
      <c r="H765" s="49"/>
      <c r="I765" s="49"/>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row>
    <row r="766" spans="1:42" ht="14.25" customHeight="1" x14ac:dyDescent="0.2">
      <c r="A766" s="48"/>
      <c r="B766" s="48"/>
      <c r="C766" s="48"/>
      <c r="D766" s="49"/>
      <c r="E766" s="48"/>
      <c r="F766" s="49"/>
      <c r="G766" s="49"/>
      <c r="H766" s="49"/>
      <c r="I766" s="49"/>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row>
    <row r="767" spans="1:42" ht="14.25" customHeight="1" x14ac:dyDescent="0.2">
      <c r="A767" s="48"/>
      <c r="B767" s="48"/>
      <c r="C767" s="48"/>
      <c r="D767" s="49"/>
      <c r="E767" s="48"/>
      <c r="F767" s="49"/>
      <c r="G767" s="49"/>
      <c r="H767" s="49"/>
      <c r="I767" s="49"/>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row>
    <row r="768" spans="1:42" ht="14.25" customHeight="1" x14ac:dyDescent="0.2">
      <c r="A768" s="48"/>
      <c r="B768" s="48"/>
      <c r="C768" s="48"/>
      <c r="D768" s="49"/>
      <c r="E768" s="48"/>
      <c r="F768" s="49"/>
      <c r="G768" s="49"/>
      <c r="H768" s="49"/>
      <c r="I768" s="49"/>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row>
    <row r="769" spans="1:42" ht="14.25" customHeight="1" x14ac:dyDescent="0.2">
      <c r="A769" s="48"/>
      <c r="B769" s="48"/>
      <c r="C769" s="48"/>
      <c r="D769" s="49"/>
      <c r="E769" s="48"/>
      <c r="F769" s="49"/>
      <c r="G769" s="49"/>
      <c r="H769" s="49"/>
      <c r="I769" s="49"/>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row>
    <row r="770" spans="1:42" ht="14.25" customHeight="1" x14ac:dyDescent="0.2">
      <c r="A770" s="48"/>
      <c r="B770" s="48"/>
      <c r="C770" s="48"/>
      <c r="D770" s="49"/>
      <c r="E770" s="48"/>
      <c r="F770" s="49"/>
      <c r="G770" s="49"/>
      <c r="H770" s="49"/>
      <c r="I770" s="49"/>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row>
    <row r="771" spans="1:42" ht="14.25" customHeight="1" x14ac:dyDescent="0.2">
      <c r="A771" s="48"/>
      <c r="B771" s="48"/>
      <c r="C771" s="48"/>
      <c r="D771" s="49"/>
      <c r="E771" s="48"/>
      <c r="F771" s="49"/>
      <c r="G771" s="49"/>
      <c r="H771" s="49"/>
      <c r="I771" s="49"/>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row>
    <row r="772" spans="1:42" ht="14.25" customHeight="1" x14ac:dyDescent="0.2">
      <c r="A772" s="48"/>
      <c r="B772" s="48"/>
      <c r="C772" s="48"/>
      <c r="D772" s="49"/>
      <c r="E772" s="48"/>
      <c r="F772" s="49"/>
      <c r="G772" s="49"/>
      <c r="H772" s="49"/>
      <c r="I772" s="49"/>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row>
    <row r="773" spans="1:42" ht="14.25" customHeight="1" x14ac:dyDescent="0.2">
      <c r="A773" s="48"/>
      <c r="B773" s="48"/>
      <c r="C773" s="48"/>
      <c r="D773" s="49"/>
      <c r="E773" s="48"/>
      <c r="F773" s="49"/>
      <c r="G773" s="49"/>
      <c r="H773" s="49"/>
      <c r="I773" s="49"/>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row>
    <row r="774" spans="1:42" ht="14.25" customHeight="1" x14ac:dyDescent="0.2">
      <c r="A774" s="48"/>
      <c r="B774" s="48"/>
      <c r="C774" s="48"/>
      <c r="D774" s="49"/>
      <c r="E774" s="48"/>
      <c r="F774" s="49"/>
      <c r="G774" s="49"/>
      <c r="H774" s="49"/>
      <c r="I774" s="49"/>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row>
    <row r="775" spans="1:42" ht="14.25" customHeight="1" x14ac:dyDescent="0.2">
      <c r="A775" s="48"/>
      <c r="B775" s="48"/>
      <c r="C775" s="48"/>
      <c r="D775" s="49"/>
      <c r="E775" s="48"/>
      <c r="F775" s="49"/>
      <c r="G775" s="49"/>
      <c r="H775" s="49"/>
      <c r="I775" s="49"/>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row>
    <row r="776" spans="1:42" ht="14.25" customHeight="1" x14ac:dyDescent="0.2">
      <c r="A776" s="48"/>
      <c r="B776" s="48"/>
      <c r="C776" s="48"/>
      <c r="D776" s="49"/>
      <c r="E776" s="48"/>
      <c r="F776" s="49"/>
      <c r="G776" s="49"/>
      <c r="H776" s="49"/>
      <c r="I776" s="49"/>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row>
    <row r="777" spans="1:42" ht="14.25" customHeight="1" x14ac:dyDescent="0.2">
      <c r="A777" s="48"/>
      <c r="B777" s="48"/>
      <c r="C777" s="48"/>
      <c r="D777" s="49"/>
      <c r="E777" s="48"/>
      <c r="F777" s="49"/>
      <c r="G777" s="49"/>
      <c r="H777" s="49"/>
      <c r="I777" s="49"/>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row>
    <row r="778" spans="1:42" ht="14.25" customHeight="1" x14ac:dyDescent="0.2">
      <c r="A778" s="48"/>
      <c r="B778" s="48"/>
      <c r="C778" s="48"/>
      <c r="D778" s="49"/>
      <c r="E778" s="48"/>
      <c r="F778" s="49"/>
      <c r="G778" s="49"/>
      <c r="H778" s="49"/>
      <c r="I778" s="49"/>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row>
    <row r="779" spans="1:42" ht="14.25" customHeight="1" x14ac:dyDescent="0.2">
      <c r="A779" s="48"/>
      <c r="B779" s="48"/>
      <c r="C779" s="48"/>
      <c r="D779" s="49"/>
      <c r="E779" s="48"/>
      <c r="F779" s="49"/>
      <c r="G779" s="49"/>
      <c r="H779" s="49"/>
      <c r="I779" s="49"/>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row>
    <row r="780" spans="1:42" ht="14.25" customHeight="1" x14ac:dyDescent="0.2">
      <c r="A780" s="48"/>
      <c r="B780" s="48"/>
      <c r="C780" s="48"/>
      <c r="D780" s="49"/>
      <c r="E780" s="48"/>
      <c r="F780" s="49"/>
      <c r="G780" s="49"/>
      <c r="H780" s="49"/>
      <c r="I780" s="49"/>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row>
    <row r="781" spans="1:42" ht="14.25" customHeight="1" x14ac:dyDescent="0.2">
      <c r="A781" s="48"/>
      <c r="B781" s="48"/>
      <c r="C781" s="48"/>
      <c r="D781" s="49"/>
      <c r="E781" s="48"/>
      <c r="F781" s="49"/>
      <c r="G781" s="49"/>
      <c r="H781" s="49"/>
      <c r="I781" s="49"/>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row>
    <row r="782" spans="1:42" ht="14.25" customHeight="1" x14ac:dyDescent="0.2">
      <c r="A782" s="48"/>
      <c r="B782" s="48"/>
      <c r="C782" s="48"/>
      <c r="D782" s="49"/>
      <c r="E782" s="48"/>
      <c r="F782" s="49"/>
      <c r="G782" s="49"/>
      <c r="H782" s="49"/>
      <c r="I782" s="49"/>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row>
    <row r="783" spans="1:42" ht="14.25" customHeight="1" x14ac:dyDescent="0.2">
      <c r="A783" s="48"/>
      <c r="B783" s="48"/>
      <c r="C783" s="48"/>
      <c r="D783" s="49"/>
      <c r="E783" s="48"/>
      <c r="F783" s="49"/>
      <c r="G783" s="49"/>
      <c r="H783" s="49"/>
      <c r="I783" s="49"/>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row>
    <row r="784" spans="1:42" ht="14.25" customHeight="1" x14ac:dyDescent="0.2">
      <c r="A784" s="48"/>
      <c r="B784" s="48"/>
      <c r="C784" s="48"/>
      <c r="D784" s="49"/>
      <c r="E784" s="48"/>
      <c r="F784" s="49"/>
      <c r="G784" s="49"/>
      <c r="H784" s="49"/>
      <c r="I784" s="49"/>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row>
    <row r="785" spans="1:42" ht="14.25" customHeight="1" x14ac:dyDescent="0.2">
      <c r="A785" s="48"/>
      <c r="B785" s="48"/>
      <c r="C785" s="48"/>
      <c r="D785" s="49"/>
      <c r="E785" s="48"/>
      <c r="F785" s="49"/>
      <c r="G785" s="49"/>
      <c r="H785" s="49"/>
      <c r="I785" s="49"/>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row>
    <row r="786" spans="1:42" ht="14.25" customHeight="1" x14ac:dyDescent="0.2">
      <c r="A786" s="48"/>
      <c r="B786" s="48"/>
      <c r="C786" s="48"/>
      <c r="D786" s="49"/>
      <c r="E786" s="48"/>
      <c r="F786" s="49"/>
      <c r="G786" s="49"/>
      <c r="H786" s="49"/>
      <c r="I786" s="49"/>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row>
    <row r="787" spans="1:42" ht="14.25" customHeight="1" x14ac:dyDescent="0.2">
      <c r="A787" s="48"/>
      <c r="B787" s="48"/>
      <c r="C787" s="48"/>
      <c r="D787" s="49"/>
      <c r="E787" s="48"/>
      <c r="F787" s="49"/>
      <c r="G787" s="49"/>
      <c r="H787" s="49"/>
      <c r="I787" s="49"/>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row>
    <row r="788" spans="1:42" ht="14.25" customHeight="1" x14ac:dyDescent="0.2">
      <c r="A788" s="48"/>
      <c r="B788" s="48"/>
      <c r="C788" s="48"/>
      <c r="D788" s="49"/>
      <c r="E788" s="48"/>
      <c r="F788" s="49"/>
      <c r="G788" s="49"/>
      <c r="H788" s="49"/>
      <c r="I788" s="49"/>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row>
    <row r="789" spans="1:42" ht="14.25" customHeight="1" x14ac:dyDescent="0.2">
      <c r="A789" s="48"/>
      <c r="B789" s="48"/>
      <c r="C789" s="48"/>
      <c r="D789" s="49"/>
      <c r="E789" s="48"/>
      <c r="F789" s="49"/>
      <c r="G789" s="49"/>
      <c r="H789" s="49"/>
      <c r="I789" s="49"/>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row>
    <row r="790" spans="1:42" ht="14.25" customHeight="1" x14ac:dyDescent="0.2">
      <c r="A790" s="48"/>
      <c r="B790" s="48"/>
      <c r="C790" s="48"/>
      <c r="D790" s="49"/>
      <c r="E790" s="48"/>
      <c r="F790" s="49"/>
      <c r="G790" s="49"/>
      <c r="H790" s="49"/>
      <c r="I790" s="49"/>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row>
    <row r="791" spans="1:42" ht="14.25" customHeight="1" x14ac:dyDescent="0.2">
      <c r="A791" s="48"/>
      <c r="B791" s="48"/>
      <c r="C791" s="48"/>
      <c r="D791" s="49"/>
      <c r="E791" s="48"/>
      <c r="F791" s="49"/>
      <c r="G791" s="49"/>
      <c r="H791" s="49"/>
      <c r="I791" s="49"/>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row>
    <row r="792" spans="1:42" ht="14.25" customHeight="1" x14ac:dyDescent="0.2">
      <c r="A792" s="48"/>
      <c r="B792" s="48"/>
      <c r="C792" s="48"/>
      <c r="D792" s="49"/>
      <c r="E792" s="48"/>
      <c r="F792" s="49"/>
      <c r="G792" s="49"/>
      <c r="H792" s="49"/>
      <c r="I792" s="49"/>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row>
    <row r="793" spans="1:42" ht="14.25" customHeight="1" x14ac:dyDescent="0.2">
      <c r="A793" s="48"/>
      <c r="B793" s="48"/>
      <c r="C793" s="48"/>
      <c r="D793" s="49"/>
      <c r="E793" s="48"/>
      <c r="F793" s="49"/>
      <c r="G793" s="49"/>
      <c r="H793" s="49"/>
      <c r="I793" s="49"/>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row>
    <row r="794" spans="1:42" ht="14.25" customHeight="1" x14ac:dyDescent="0.2">
      <c r="A794" s="48"/>
      <c r="B794" s="48"/>
      <c r="C794" s="48"/>
      <c r="D794" s="49"/>
      <c r="E794" s="48"/>
      <c r="F794" s="49"/>
      <c r="G794" s="49"/>
      <c r="H794" s="49"/>
      <c r="I794" s="49"/>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row>
    <row r="795" spans="1:42" ht="14.25" customHeight="1" x14ac:dyDescent="0.2">
      <c r="A795" s="48"/>
      <c r="B795" s="48"/>
      <c r="C795" s="48"/>
      <c r="D795" s="49"/>
      <c r="E795" s="48"/>
      <c r="F795" s="49"/>
      <c r="G795" s="49"/>
      <c r="H795" s="49"/>
      <c r="I795" s="49"/>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row>
    <row r="796" spans="1:42" ht="14.25" customHeight="1" x14ac:dyDescent="0.2">
      <c r="A796" s="48"/>
      <c r="B796" s="48"/>
      <c r="C796" s="48"/>
      <c r="D796" s="49"/>
      <c r="E796" s="48"/>
      <c r="F796" s="49"/>
      <c r="G796" s="49"/>
      <c r="H796" s="49"/>
      <c r="I796" s="49"/>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row>
    <row r="797" spans="1:42" ht="14.25" customHeight="1" x14ac:dyDescent="0.2">
      <c r="A797" s="48"/>
      <c r="B797" s="48"/>
      <c r="C797" s="48"/>
      <c r="D797" s="49"/>
      <c r="E797" s="48"/>
      <c r="F797" s="49"/>
      <c r="G797" s="49"/>
      <c r="H797" s="49"/>
      <c r="I797" s="49"/>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row>
    <row r="798" spans="1:42" ht="14.25" customHeight="1" x14ac:dyDescent="0.2">
      <c r="A798" s="48"/>
      <c r="B798" s="48"/>
      <c r="C798" s="48"/>
      <c r="D798" s="49"/>
      <c r="E798" s="48"/>
      <c r="F798" s="49"/>
      <c r="G798" s="49"/>
      <c r="H798" s="49"/>
      <c r="I798" s="49"/>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row>
    <row r="799" spans="1:42" ht="14.25" customHeight="1" x14ac:dyDescent="0.2">
      <c r="A799" s="48"/>
      <c r="B799" s="48"/>
      <c r="C799" s="48"/>
      <c r="D799" s="49"/>
      <c r="E799" s="48"/>
      <c r="F799" s="49"/>
      <c r="G799" s="49"/>
      <c r="H799" s="49"/>
      <c r="I799" s="49"/>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row>
    <row r="800" spans="1:42" ht="14.25" customHeight="1" x14ac:dyDescent="0.2">
      <c r="A800" s="48"/>
      <c r="B800" s="48"/>
      <c r="C800" s="48"/>
      <c r="D800" s="49"/>
      <c r="E800" s="48"/>
      <c r="F800" s="49"/>
      <c r="G800" s="49"/>
      <c r="H800" s="49"/>
      <c r="I800" s="49"/>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row>
    <row r="801" spans="1:42" ht="14.25" customHeight="1" x14ac:dyDescent="0.2">
      <c r="A801" s="48"/>
      <c r="B801" s="48"/>
      <c r="C801" s="48"/>
      <c r="D801" s="49"/>
      <c r="E801" s="48"/>
      <c r="F801" s="49"/>
      <c r="G801" s="49"/>
      <c r="H801" s="49"/>
      <c r="I801" s="49"/>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row>
    <row r="802" spans="1:42" ht="14.25" customHeight="1" x14ac:dyDescent="0.2">
      <c r="A802" s="48"/>
      <c r="B802" s="48"/>
      <c r="C802" s="48"/>
      <c r="D802" s="49"/>
      <c r="E802" s="48"/>
      <c r="F802" s="49"/>
      <c r="G802" s="49"/>
      <c r="H802" s="49"/>
      <c r="I802" s="49"/>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row>
    <row r="803" spans="1:42" ht="14.25" customHeight="1" x14ac:dyDescent="0.2">
      <c r="A803" s="48"/>
      <c r="B803" s="48"/>
      <c r="C803" s="48"/>
      <c r="D803" s="49"/>
      <c r="E803" s="48"/>
      <c r="F803" s="49"/>
      <c r="G803" s="49"/>
      <c r="H803" s="49"/>
      <c r="I803" s="49"/>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row>
    <row r="804" spans="1:42" ht="14.25" customHeight="1" x14ac:dyDescent="0.2">
      <c r="A804" s="48"/>
      <c r="B804" s="48"/>
      <c r="C804" s="48"/>
      <c r="D804" s="49"/>
      <c r="E804" s="48"/>
      <c r="F804" s="49"/>
      <c r="G804" s="49"/>
      <c r="H804" s="49"/>
      <c r="I804" s="49"/>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row>
    <row r="805" spans="1:42" ht="14.25" customHeight="1" x14ac:dyDescent="0.2">
      <c r="A805" s="48"/>
      <c r="B805" s="48"/>
      <c r="C805" s="48"/>
      <c r="D805" s="49"/>
      <c r="E805" s="48"/>
      <c r="F805" s="49"/>
      <c r="G805" s="49"/>
      <c r="H805" s="49"/>
      <c r="I805" s="49"/>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row>
    <row r="806" spans="1:42" ht="14.25" customHeight="1" x14ac:dyDescent="0.2">
      <c r="A806" s="48"/>
      <c r="B806" s="48"/>
      <c r="C806" s="48"/>
      <c r="D806" s="49"/>
      <c r="E806" s="48"/>
      <c r="F806" s="49"/>
      <c r="G806" s="49"/>
      <c r="H806" s="49"/>
      <c r="I806" s="49"/>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row>
    <row r="807" spans="1:42" ht="14.25" customHeight="1" x14ac:dyDescent="0.2">
      <c r="A807" s="48"/>
      <c r="B807" s="48"/>
      <c r="C807" s="48"/>
      <c r="D807" s="49"/>
      <c r="E807" s="48"/>
      <c r="F807" s="49"/>
      <c r="G807" s="49"/>
      <c r="H807" s="49"/>
      <c r="I807" s="49"/>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row>
    <row r="808" spans="1:42" ht="14.25" customHeight="1" x14ac:dyDescent="0.2">
      <c r="A808" s="48"/>
      <c r="B808" s="48"/>
      <c r="C808" s="48"/>
      <c r="D808" s="49"/>
      <c r="E808" s="48"/>
      <c r="F808" s="49"/>
      <c r="G808" s="49"/>
      <c r="H808" s="49"/>
      <c r="I808" s="49"/>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row>
    <row r="809" spans="1:42" ht="14.25" customHeight="1" x14ac:dyDescent="0.2">
      <c r="A809" s="48"/>
      <c r="B809" s="48"/>
      <c r="C809" s="48"/>
      <c r="D809" s="49"/>
      <c r="E809" s="48"/>
      <c r="F809" s="49"/>
      <c r="G809" s="49"/>
      <c r="H809" s="49"/>
      <c r="I809" s="49"/>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row>
    <row r="810" spans="1:42" ht="14.25" customHeight="1" x14ac:dyDescent="0.2">
      <c r="A810" s="48"/>
      <c r="B810" s="48"/>
      <c r="C810" s="48"/>
      <c r="D810" s="49"/>
      <c r="E810" s="48"/>
      <c r="F810" s="49"/>
      <c r="G810" s="49"/>
      <c r="H810" s="49"/>
      <c r="I810" s="49"/>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row>
    <row r="811" spans="1:42" ht="14.25" customHeight="1" x14ac:dyDescent="0.2">
      <c r="A811" s="48"/>
      <c r="B811" s="48"/>
      <c r="C811" s="48"/>
      <c r="D811" s="49"/>
      <c r="E811" s="48"/>
      <c r="F811" s="49"/>
      <c r="G811" s="49"/>
      <c r="H811" s="49"/>
      <c r="I811" s="49"/>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row>
    <row r="812" spans="1:42" ht="14.25" customHeight="1" x14ac:dyDescent="0.2">
      <c r="A812" s="48"/>
      <c r="B812" s="48"/>
      <c r="C812" s="48"/>
      <c r="D812" s="49"/>
      <c r="E812" s="48"/>
      <c r="F812" s="49"/>
      <c r="G812" s="49"/>
      <c r="H812" s="49"/>
      <c r="I812" s="49"/>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row>
    <row r="813" spans="1:42" ht="14.25" customHeight="1" x14ac:dyDescent="0.2">
      <c r="A813" s="48"/>
      <c r="B813" s="48"/>
      <c r="C813" s="48"/>
      <c r="D813" s="49"/>
      <c r="E813" s="48"/>
      <c r="F813" s="49"/>
      <c r="G813" s="49"/>
      <c r="H813" s="49"/>
      <c r="I813" s="49"/>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row>
    <row r="814" spans="1:42" ht="14.25" customHeight="1" x14ac:dyDescent="0.2">
      <c r="A814" s="48"/>
      <c r="B814" s="48"/>
      <c r="C814" s="48"/>
      <c r="D814" s="49"/>
      <c r="E814" s="48"/>
      <c r="F814" s="49"/>
      <c r="G814" s="49"/>
      <c r="H814" s="49"/>
      <c r="I814" s="49"/>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row>
    <row r="815" spans="1:42" ht="14.25" customHeight="1" x14ac:dyDescent="0.2">
      <c r="A815" s="48"/>
      <c r="B815" s="48"/>
      <c r="C815" s="48"/>
      <c r="D815" s="49"/>
      <c r="E815" s="48"/>
      <c r="F815" s="49"/>
      <c r="G815" s="49"/>
      <c r="H815" s="49"/>
      <c r="I815" s="49"/>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row>
    <row r="816" spans="1:42" ht="14.25" customHeight="1" x14ac:dyDescent="0.2">
      <c r="A816" s="48"/>
      <c r="B816" s="48"/>
      <c r="C816" s="48"/>
      <c r="D816" s="49"/>
      <c r="E816" s="48"/>
      <c r="F816" s="49"/>
      <c r="G816" s="49"/>
      <c r="H816" s="49"/>
      <c r="I816" s="49"/>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row>
    <row r="817" spans="1:42" ht="14.25" customHeight="1" x14ac:dyDescent="0.2">
      <c r="A817" s="48"/>
      <c r="B817" s="48"/>
      <c r="C817" s="48"/>
      <c r="D817" s="49"/>
      <c r="E817" s="48"/>
      <c r="F817" s="49"/>
      <c r="G817" s="49"/>
      <c r="H817" s="49"/>
      <c r="I817" s="49"/>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row>
    <row r="818" spans="1:42" ht="14.25" customHeight="1" x14ac:dyDescent="0.2">
      <c r="A818" s="48"/>
      <c r="B818" s="48"/>
      <c r="C818" s="48"/>
      <c r="D818" s="49"/>
      <c r="E818" s="48"/>
      <c r="F818" s="49"/>
      <c r="G818" s="49"/>
      <c r="H818" s="49"/>
      <c r="I818" s="49"/>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row>
    <row r="819" spans="1:42" ht="14.25" customHeight="1" x14ac:dyDescent="0.2">
      <c r="A819" s="48"/>
      <c r="B819" s="48"/>
      <c r="C819" s="48"/>
      <c r="D819" s="49"/>
      <c r="E819" s="48"/>
      <c r="F819" s="49"/>
      <c r="G819" s="49"/>
      <c r="H819" s="49"/>
      <c r="I819" s="49"/>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row>
    <row r="820" spans="1:42" ht="14.25" customHeight="1" x14ac:dyDescent="0.2">
      <c r="A820" s="48"/>
      <c r="B820" s="48"/>
      <c r="C820" s="48"/>
      <c r="D820" s="49"/>
      <c r="E820" s="48"/>
      <c r="F820" s="49"/>
      <c r="G820" s="49"/>
      <c r="H820" s="49"/>
      <c r="I820" s="49"/>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row>
    <row r="821" spans="1:42" ht="14.25" customHeight="1" x14ac:dyDescent="0.2">
      <c r="A821" s="48"/>
      <c r="B821" s="48"/>
      <c r="C821" s="48"/>
      <c r="D821" s="49"/>
      <c r="E821" s="48"/>
      <c r="F821" s="49"/>
      <c r="G821" s="49"/>
      <c r="H821" s="49"/>
      <c r="I821" s="49"/>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row>
    <row r="822" spans="1:42" ht="14.25" customHeight="1" x14ac:dyDescent="0.2">
      <c r="A822" s="48"/>
      <c r="B822" s="48"/>
      <c r="C822" s="48"/>
      <c r="D822" s="49"/>
      <c r="E822" s="48"/>
      <c r="F822" s="49"/>
      <c r="G822" s="49"/>
      <c r="H822" s="49"/>
      <c r="I822" s="49"/>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row>
    <row r="823" spans="1:42" ht="14.25" customHeight="1" x14ac:dyDescent="0.2">
      <c r="A823" s="48"/>
      <c r="B823" s="48"/>
      <c r="C823" s="48"/>
      <c r="D823" s="49"/>
      <c r="E823" s="48"/>
      <c r="F823" s="49"/>
      <c r="G823" s="49"/>
      <c r="H823" s="49"/>
      <c r="I823" s="49"/>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row>
    <row r="824" spans="1:42" ht="14.25" customHeight="1" x14ac:dyDescent="0.2">
      <c r="A824" s="48"/>
      <c r="B824" s="48"/>
      <c r="C824" s="48"/>
      <c r="D824" s="49"/>
      <c r="E824" s="48"/>
      <c r="F824" s="49"/>
      <c r="G824" s="49"/>
      <c r="H824" s="49"/>
      <c r="I824" s="49"/>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row>
    <row r="825" spans="1:42" ht="14.25" customHeight="1" x14ac:dyDescent="0.2">
      <c r="A825" s="48"/>
      <c r="B825" s="48"/>
      <c r="C825" s="48"/>
      <c r="D825" s="49"/>
      <c r="E825" s="48"/>
      <c r="F825" s="49"/>
      <c r="G825" s="49"/>
      <c r="H825" s="49"/>
      <c r="I825" s="49"/>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row>
    <row r="826" spans="1:42" ht="14.25" customHeight="1" x14ac:dyDescent="0.2">
      <c r="A826" s="48"/>
      <c r="B826" s="48"/>
      <c r="C826" s="48"/>
      <c r="D826" s="49"/>
      <c r="E826" s="48"/>
      <c r="F826" s="49"/>
      <c r="G826" s="49"/>
      <c r="H826" s="49"/>
      <c r="I826" s="49"/>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row>
    <row r="827" spans="1:42" ht="14.25" customHeight="1" x14ac:dyDescent="0.2">
      <c r="A827" s="48"/>
      <c r="B827" s="48"/>
      <c r="C827" s="48"/>
      <c r="D827" s="49"/>
      <c r="E827" s="48"/>
      <c r="F827" s="49"/>
      <c r="G827" s="49"/>
      <c r="H827" s="49"/>
      <c r="I827" s="49"/>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row>
    <row r="828" spans="1:42" ht="14.25" customHeight="1" x14ac:dyDescent="0.2">
      <c r="A828" s="48"/>
      <c r="B828" s="48"/>
      <c r="C828" s="48"/>
      <c r="D828" s="49"/>
      <c r="E828" s="48"/>
      <c r="F828" s="49"/>
      <c r="G828" s="49"/>
      <c r="H828" s="49"/>
      <c r="I828" s="49"/>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row>
    <row r="829" spans="1:42" ht="14.25" customHeight="1" x14ac:dyDescent="0.2">
      <c r="A829" s="48"/>
      <c r="B829" s="48"/>
      <c r="C829" s="48"/>
      <c r="D829" s="49"/>
      <c r="E829" s="48"/>
      <c r="F829" s="49"/>
      <c r="G829" s="49"/>
      <c r="H829" s="49"/>
      <c r="I829" s="49"/>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row>
    <row r="830" spans="1:42" ht="14.25" customHeight="1" x14ac:dyDescent="0.2">
      <c r="A830" s="48"/>
      <c r="B830" s="48"/>
      <c r="C830" s="48"/>
      <c r="D830" s="49"/>
      <c r="E830" s="48"/>
      <c r="F830" s="49"/>
      <c r="G830" s="49"/>
      <c r="H830" s="49"/>
      <c r="I830" s="49"/>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row>
    <row r="831" spans="1:42" ht="14.25" customHeight="1" x14ac:dyDescent="0.2">
      <c r="A831" s="48"/>
      <c r="B831" s="48"/>
      <c r="C831" s="48"/>
      <c r="D831" s="49"/>
      <c r="E831" s="48"/>
      <c r="F831" s="49"/>
      <c r="G831" s="49"/>
      <c r="H831" s="49"/>
      <c r="I831" s="49"/>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row>
    <row r="832" spans="1:42" ht="14.25" customHeight="1" x14ac:dyDescent="0.2">
      <c r="A832" s="48"/>
      <c r="B832" s="48"/>
      <c r="C832" s="48"/>
      <c r="D832" s="49"/>
      <c r="E832" s="48"/>
      <c r="F832" s="49"/>
      <c r="G832" s="49"/>
      <c r="H832" s="49"/>
      <c r="I832" s="49"/>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row>
    <row r="833" spans="1:42" ht="14.25" customHeight="1" x14ac:dyDescent="0.2">
      <c r="A833" s="48"/>
      <c r="B833" s="48"/>
      <c r="C833" s="48"/>
      <c r="D833" s="49"/>
      <c r="E833" s="48"/>
      <c r="F833" s="49"/>
      <c r="G833" s="49"/>
      <c r="H833" s="49"/>
      <c r="I833" s="49"/>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row>
    <row r="834" spans="1:42" ht="14.25" customHeight="1" x14ac:dyDescent="0.2">
      <c r="A834" s="48"/>
      <c r="B834" s="48"/>
      <c r="C834" s="48"/>
      <c r="D834" s="49"/>
      <c r="E834" s="48"/>
      <c r="F834" s="49"/>
      <c r="G834" s="49"/>
      <c r="H834" s="49"/>
      <c r="I834" s="49"/>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row>
    <row r="835" spans="1:42" ht="14.25" customHeight="1" x14ac:dyDescent="0.2">
      <c r="A835" s="48"/>
      <c r="B835" s="48"/>
      <c r="C835" s="48"/>
      <c r="D835" s="49"/>
      <c r="E835" s="48"/>
      <c r="F835" s="49"/>
      <c r="G835" s="49"/>
      <c r="H835" s="49"/>
      <c r="I835" s="49"/>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row>
    <row r="836" spans="1:42" ht="14.25" customHeight="1" x14ac:dyDescent="0.2">
      <c r="A836" s="48"/>
      <c r="B836" s="48"/>
      <c r="C836" s="48"/>
      <c r="D836" s="49"/>
      <c r="E836" s="48"/>
      <c r="F836" s="49"/>
      <c r="G836" s="49"/>
      <c r="H836" s="49"/>
      <c r="I836" s="49"/>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row>
    <row r="837" spans="1:42" ht="14.25" customHeight="1" x14ac:dyDescent="0.2">
      <c r="A837" s="48"/>
      <c r="B837" s="48"/>
      <c r="C837" s="48"/>
      <c r="D837" s="49"/>
      <c r="E837" s="48"/>
      <c r="F837" s="49"/>
      <c r="G837" s="49"/>
      <c r="H837" s="49"/>
      <c r="I837" s="49"/>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row>
    <row r="838" spans="1:42" ht="14.25" customHeight="1" x14ac:dyDescent="0.2">
      <c r="A838" s="48"/>
      <c r="B838" s="48"/>
      <c r="C838" s="48"/>
      <c r="D838" s="49"/>
      <c r="E838" s="48"/>
      <c r="F838" s="49"/>
      <c r="G838" s="49"/>
      <c r="H838" s="49"/>
      <c r="I838" s="49"/>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row>
    <row r="839" spans="1:42" ht="14.25" customHeight="1" x14ac:dyDescent="0.2">
      <c r="A839" s="48"/>
      <c r="B839" s="48"/>
      <c r="C839" s="48"/>
      <c r="D839" s="49"/>
      <c r="E839" s="48"/>
      <c r="F839" s="49"/>
      <c r="G839" s="49"/>
      <c r="H839" s="49"/>
      <c r="I839" s="49"/>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row>
    <row r="840" spans="1:42" ht="14.25" customHeight="1" x14ac:dyDescent="0.2">
      <c r="A840" s="48"/>
      <c r="B840" s="48"/>
      <c r="C840" s="48"/>
      <c r="D840" s="49"/>
      <c r="E840" s="48"/>
      <c r="F840" s="49"/>
      <c r="G840" s="49"/>
      <c r="H840" s="49"/>
      <c r="I840" s="49"/>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row>
    <row r="841" spans="1:42" ht="14.25" customHeight="1" x14ac:dyDescent="0.2">
      <c r="A841" s="48"/>
      <c r="B841" s="48"/>
      <c r="C841" s="48"/>
      <c r="D841" s="49"/>
      <c r="E841" s="48"/>
      <c r="F841" s="49"/>
      <c r="G841" s="49"/>
      <c r="H841" s="49"/>
      <c r="I841" s="49"/>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row>
    <row r="842" spans="1:42" ht="14.25" customHeight="1" x14ac:dyDescent="0.2">
      <c r="A842" s="48"/>
      <c r="B842" s="48"/>
      <c r="C842" s="48"/>
      <c r="D842" s="49"/>
      <c r="E842" s="48"/>
      <c r="F842" s="49"/>
      <c r="G842" s="49"/>
      <c r="H842" s="49"/>
      <c r="I842" s="49"/>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row>
    <row r="843" spans="1:42" ht="14.25" customHeight="1" x14ac:dyDescent="0.2">
      <c r="A843" s="48"/>
      <c r="B843" s="48"/>
      <c r="C843" s="48"/>
      <c r="D843" s="49"/>
      <c r="E843" s="48"/>
      <c r="F843" s="49"/>
      <c r="G843" s="49"/>
      <c r="H843" s="49"/>
      <c r="I843" s="49"/>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row>
    <row r="844" spans="1:42" ht="14.25" customHeight="1" x14ac:dyDescent="0.2">
      <c r="A844" s="48"/>
      <c r="B844" s="48"/>
      <c r="C844" s="48"/>
      <c r="D844" s="49"/>
      <c r="E844" s="48"/>
      <c r="F844" s="49"/>
      <c r="G844" s="49"/>
      <c r="H844" s="49"/>
      <c r="I844" s="49"/>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row>
    <row r="845" spans="1:42" ht="14.25" customHeight="1" x14ac:dyDescent="0.2">
      <c r="A845" s="48"/>
      <c r="B845" s="48"/>
      <c r="C845" s="48"/>
      <c r="D845" s="49"/>
      <c r="E845" s="48"/>
      <c r="F845" s="49"/>
      <c r="G845" s="49"/>
      <c r="H845" s="49"/>
      <c r="I845" s="49"/>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row>
    <row r="846" spans="1:42" ht="14.25" customHeight="1" x14ac:dyDescent="0.2">
      <c r="A846" s="48"/>
      <c r="B846" s="48"/>
      <c r="C846" s="48"/>
      <c r="D846" s="49"/>
      <c r="E846" s="48"/>
      <c r="F846" s="49"/>
      <c r="G846" s="49"/>
      <c r="H846" s="49"/>
      <c r="I846" s="49"/>
      <c r="J846" s="48"/>
      <c r="K846" s="48"/>
      <c r="L846" s="48"/>
      <c r="M846" s="48"/>
      <c r="N846" s="48"/>
      <c r="O846" s="48"/>
      <c r="P846" s="48"/>
      <c r="Q846" s="48"/>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row>
    <row r="847" spans="1:42" ht="14.25" customHeight="1" x14ac:dyDescent="0.2">
      <c r="A847" s="48"/>
      <c r="B847" s="48"/>
      <c r="C847" s="48"/>
      <c r="D847" s="49"/>
      <c r="E847" s="48"/>
      <c r="F847" s="49"/>
      <c r="G847" s="49"/>
      <c r="H847" s="49"/>
      <c r="I847" s="49"/>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row>
    <row r="848" spans="1:42" ht="14.25" customHeight="1" x14ac:dyDescent="0.2">
      <c r="A848" s="48"/>
      <c r="B848" s="48"/>
      <c r="C848" s="48"/>
      <c r="D848" s="49"/>
      <c r="E848" s="48"/>
      <c r="F848" s="49"/>
      <c r="G848" s="49"/>
      <c r="H848" s="49"/>
      <c r="I848" s="49"/>
      <c r="J848" s="48"/>
      <c r="K848" s="48"/>
      <c r="L848" s="48"/>
      <c r="M848" s="48"/>
      <c r="N848" s="48"/>
      <c r="O848" s="48"/>
      <c r="P848" s="48"/>
      <c r="Q848" s="48"/>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row>
    <row r="849" spans="1:42" ht="14.25" customHeight="1" x14ac:dyDescent="0.2">
      <c r="A849" s="48"/>
      <c r="B849" s="48"/>
      <c r="C849" s="48"/>
      <c r="D849" s="49"/>
      <c r="E849" s="48"/>
      <c r="F849" s="49"/>
      <c r="G849" s="49"/>
      <c r="H849" s="49"/>
      <c r="I849" s="49"/>
      <c r="J849" s="48"/>
      <c r="K849" s="48"/>
      <c r="L849" s="48"/>
      <c r="M849" s="48"/>
      <c r="N849" s="48"/>
      <c r="O849" s="48"/>
      <c r="P849" s="48"/>
      <c r="Q849" s="48"/>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row>
    <row r="850" spans="1:42" ht="14.25" customHeight="1" x14ac:dyDescent="0.2">
      <c r="A850" s="48"/>
      <c r="B850" s="48"/>
      <c r="C850" s="48"/>
      <c r="D850" s="49"/>
      <c r="E850" s="48"/>
      <c r="F850" s="49"/>
      <c r="G850" s="49"/>
      <c r="H850" s="49"/>
      <c r="I850" s="49"/>
      <c r="J850" s="48"/>
      <c r="K850" s="48"/>
      <c r="L850" s="48"/>
      <c r="M850" s="48"/>
      <c r="N850" s="48"/>
      <c r="O850" s="48"/>
      <c r="P850" s="48"/>
      <c r="Q850" s="48"/>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row>
    <row r="851" spans="1:42" ht="14.25" customHeight="1" x14ac:dyDescent="0.2">
      <c r="A851" s="48"/>
      <c r="B851" s="48"/>
      <c r="C851" s="48"/>
      <c r="D851" s="49"/>
      <c r="E851" s="48"/>
      <c r="F851" s="49"/>
      <c r="G851" s="49"/>
      <c r="H851" s="49"/>
      <c r="I851" s="49"/>
      <c r="J851" s="48"/>
      <c r="K851" s="48"/>
      <c r="L851" s="48"/>
      <c r="M851" s="48"/>
      <c r="N851" s="48"/>
      <c r="O851" s="48"/>
      <c r="P851" s="48"/>
      <c r="Q851" s="48"/>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row>
    <row r="852" spans="1:42" ht="14.25" customHeight="1" x14ac:dyDescent="0.2">
      <c r="A852" s="48"/>
      <c r="B852" s="48"/>
      <c r="C852" s="48"/>
      <c r="D852" s="49"/>
      <c r="E852" s="48"/>
      <c r="F852" s="49"/>
      <c r="G852" s="49"/>
      <c r="H852" s="49"/>
      <c r="I852" s="49"/>
      <c r="J852" s="48"/>
      <c r="K852" s="48"/>
      <c r="L852" s="48"/>
      <c r="M852" s="48"/>
      <c r="N852" s="48"/>
      <c r="O852" s="48"/>
      <c r="P852" s="48"/>
      <c r="Q852" s="48"/>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row>
    <row r="853" spans="1:42" ht="14.25" customHeight="1" x14ac:dyDescent="0.2">
      <c r="A853" s="48"/>
      <c r="B853" s="48"/>
      <c r="C853" s="48"/>
      <c r="D853" s="49"/>
      <c r="E853" s="48"/>
      <c r="F853" s="49"/>
      <c r="G853" s="49"/>
      <c r="H853" s="49"/>
      <c r="I853" s="49"/>
      <c r="J853" s="48"/>
      <c r="K853" s="48"/>
      <c r="L853" s="48"/>
      <c r="M853" s="48"/>
      <c r="N853" s="48"/>
      <c r="O853" s="48"/>
      <c r="P853" s="48"/>
      <c r="Q853" s="48"/>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row>
    <row r="854" spans="1:42" ht="14.25" customHeight="1" x14ac:dyDescent="0.2">
      <c r="A854" s="48"/>
      <c r="B854" s="48"/>
      <c r="C854" s="48"/>
      <c r="D854" s="49"/>
      <c r="E854" s="48"/>
      <c r="F854" s="49"/>
      <c r="G854" s="49"/>
      <c r="H854" s="49"/>
      <c r="I854" s="49"/>
      <c r="J854" s="48"/>
      <c r="K854" s="48"/>
      <c r="L854" s="48"/>
      <c r="M854" s="48"/>
      <c r="N854" s="48"/>
      <c r="O854" s="48"/>
      <c r="P854" s="48"/>
      <c r="Q854" s="48"/>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row>
    <row r="855" spans="1:42" ht="14.25" customHeight="1" x14ac:dyDescent="0.2">
      <c r="A855" s="48"/>
      <c r="B855" s="48"/>
      <c r="C855" s="48"/>
      <c r="D855" s="49"/>
      <c r="E855" s="48"/>
      <c r="F855" s="49"/>
      <c r="G855" s="49"/>
      <c r="H855" s="49"/>
      <c r="I855" s="49"/>
      <c r="J855" s="48"/>
      <c r="K855" s="48"/>
      <c r="L855" s="48"/>
      <c r="M855" s="48"/>
      <c r="N855" s="48"/>
      <c r="O855" s="48"/>
      <c r="P855" s="48"/>
      <c r="Q855" s="48"/>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row>
    <row r="856" spans="1:42" ht="14.25" customHeight="1" x14ac:dyDescent="0.2">
      <c r="A856" s="48"/>
      <c r="B856" s="48"/>
      <c r="C856" s="48"/>
      <c r="D856" s="49"/>
      <c r="E856" s="48"/>
      <c r="F856" s="49"/>
      <c r="G856" s="49"/>
      <c r="H856" s="49"/>
      <c r="I856" s="49"/>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row>
    <row r="857" spans="1:42" ht="14.25" customHeight="1" x14ac:dyDescent="0.2">
      <c r="A857" s="48"/>
      <c r="B857" s="48"/>
      <c r="C857" s="48"/>
      <c r="D857" s="49"/>
      <c r="E857" s="48"/>
      <c r="F857" s="49"/>
      <c r="G857" s="49"/>
      <c r="H857" s="49"/>
      <c r="I857" s="49"/>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row>
    <row r="858" spans="1:42" ht="14.25" customHeight="1" x14ac:dyDescent="0.2">
      <c r="A858" s="48"/>
      <c r="B858" s="48"/>
      <c r="C858" s="48"/>
      <c r="D858" s="49"/>
      <c r="E858" s="48"/>
      <c r="F858" s="49"/>
      <c r="G858" s="49"/>
      <c r="H858" s="49"/>
      <c r="I858" s="49"/>
      <c r="J858" s="48"/>
      <c r="K858" s="48"/>
      <c r="L858" s="48"/>
      <c r="M858" s="48"/>
      <c r="N858" s="48"/>
      <c r="O858" s="48"/>
      <c r="P858" s="48"/>
      <c r="Q858" s="48"/>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row>
    <row r="859" spans="1:42" ht="14.25" customHeight="1" x14ac:dyDescent="0.2">
      <c r="A859" s="48"/>
      <c r="B859" s="48"/>
      <c r="C859" s="48"/>
      <c r="D859" s="49"/>
      <c r="E859" s="48"/>
      <c r="F859" s="49"/>
      <c r="G859" s="49"/>
      <c r="H859" s="49"/>
      <c r="I859" s="49"/>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row>
    <row r="860" spans="1:42" ht="14.25" customHeight="1" x14ac:dyDescent="0.2">
      <c r="A860" s="48"/>
      <c r="B860" s="48"/>
      <c r="C860" s="48"/>
      <c r="D860" s="49"/>
      <c r="E860" s="48"/>
      <c r="F860" s="49"/>
      <c r="G860" s="49"/>
      <c r="H860" s="49"/>
      <c r="I860" s="49"/>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row>
    <row r="861" spans="1:42" ht="14.25" customHeight="1" x14ac:dyDescent="0.2">
      <c r="A861" s="48"/>
      <c r="B861" s="48"/>
      <c r="C861" s="48"/>
      <c r="D861" s="49"/>
      <c r="E861" s="48"/>
      <c r="F861" s="49"/>
      <c r="G861" s="49"/>
      <c r="H861" s="49"/>
      <c r="I861" s="49"/>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row>
    <row r="862" spans="1:42" ht="14.25" customHeight="1" x14ac:dyDescent="0.2">
      <c r="A862" s="48"/>
      <c r="B862" s="48"/>
      <c r="C862" s="48"/>
      <c r="D862" s="49"/>
      <c r="E862" s="48"/>
      <c r="F862" s="49"/>
      <c r="G862" s="49"/>
      <c r="H862" s="49"/>
      <c r="I862" s="49"/>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row>
    <row r="863" spans="1:42" ht="14.25" customHeight="1" x14ac:dyDescent="0.2">
      <c r="A863" s="48"/>
      <c r="B863" s="48"/>
      <c r="C863" s="48"/>
      <c r="D863" s="49"/>
      <c r="E863" s="48"/>
      <c r="F863" s="49"/>
      <c r="G863" s="49"/>
      <c r="H863" s="49"/>
      <c r="I863" s="49"/>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row>
    <row r="864" spans="1:42" ht="14.25" customHeight="1" x14ac:dyDescent="0.2">
      <c r="A864" s="48"/>
      <c r="B864" s="48"/>
      <c r="C864" s="48"/>
      <c r="D864" s="49"/>
      <c r="E864" s="48"/>
      <c r="F864" s="49"/>
      <c r="G864" s="49"/>
      <c r="H864" s="49"/>
      <c r="I864" s="49"/>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row>
    <row r="865" spans="1:42" ht="14.25" customHeight="1" x14ac:dyDescent="0.2">
      <c r="A865" s="48"/>
      <c r="B865" s="48"/>
      <c r="C865" s="48"/>
      <c r="D865" s="49"/>
      <c r="E865" s="48"/>
      <c r="F865" s="49"/>
      <c r="G865" s="49"/>
      <c r="H865" s="49"/>
      <c r="I865" s="49"/>
      <c r="J865" s="48"/>
      <c r="K865" s="48"/>
      <c r="L865" s="48"/>
      <c r="M865" s="48"/>
      <c r="N865" s="48"/>
      <c r="O865" s="48"/>
      <c r="P865" s="48"/>
      <c r="Q865" s="48"/>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row>
    <row r="866" spans="1:42" ht="14.25" customHeight="1" x14ac:dyDescent="0.2">
      <c r="A866" s="48"/>
      <c r="B866" s="48"/>
      <c r="C866" s="48"/>
      <c r="D866" s="49"/>
      <c r="E866" s="48"/>
      <c r="F866" s="49"/>
      <c r="G866" s="49"/>
      <c r="H866" s="49"/>
      <c r="I866" s="49"/>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row>
    <row r="867" spans="1:42" ht="14.25" customHeight="1" x14ac:dyDescent="0.2">
      <c r="A867" s="48"/>
      <c r="B867" s="48"/>
      <c r="C867" s="48"/>
      <c r="D867" s="49"/>
      <c r="E867" s="48"/>
      <c r="F867" s="49"/>
      <c r="G867" s="49"/>
      <c r="H867" s="49"/>
      <c r="I867" s="49"/>
      <c r="J867" s="48"/>
      <c r="K867" s="48"/>
      <c r="L867" s="48"/>
      <c r="M867" s="48"/>
      <c r="N867" s="48"/>
      <c r="O867" s="48"/>
      <c r="P867" s="48"/>
      <c r="Q867" s="48"/>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row>
    <row r="868" spans="1:42" ht="14.25" customHeight="1" x14ac:dyDescent="0.2">
      <c r="A868" s="48"/>
      <c r="B868" s="48"/>
      <c r="C868" s="48"/>
      <c r="D868" s="49"/>
      <c r="E868" s="48"/>
      <c r="F868" s="49"/>
      <c r="G868" s="49"/>
      <c r="H868" s="49"/>
      <c r="I868" s="49"/>
      <c r="J868" s="48"/>
      <c r="K868" s="48"/>
      <c r="L868" s="48"/>
      <c r="M868" s="48"/>
      <c r="N868" s="48"/>
      <c r="O868" s="48"/>
      <c r="P868" s="48"/>
      <c r="Q868" s="48"/>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row>
    <row r="869" spans="1:42" ht="14.25" customHeight="1" x14ac:dyDescent="0.2">
      <c r="A869" s="48"/>
      <c r="B869" s="48"/>
      <c r="C869" s="48"/>
      <c r="D869" s="49"/>
      <c r="E869" s="48"/>
      <c r="F869" s="49"/>
      <c r="G869" s="49"/>
      <c r="H869" s="49"/>
      <c r="I869" s="49"/>
      <c r="J869" s="48"/>
      <c r="K869" s="48"/>
      <c r="L869" s="48"/>
      <c r="M869" s="48"/>
      <c r="N869" s="48"/>
      <c r="O869" s="48"/>
      <c r="P869" s="48"/>
      <c r="Q869" s="48"/>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row>
    <row r="870" spans="1:42" ht="14.25" customHeight="1" x14ac:dyDescent="0.2">
      <c r="A870" s="48"/>
      <c r="B870" s="48"/>
      <c r="C870" s="48"/>
      <c r="D870" s="49"/>
      <c r="E870" s="48"/>
      <c r="F870" s="49"/>
      <c r="G870" s="49"/>
      <c r="H870" s="49"/>
      <c r="I870" s="49"/>
      <c r="J870" s="48"/>
      <c r="K870" s="48"/>
      <c r="L870" s="48"/>
      <c r="M870" s="48"/>
      <c r="N870" s="48"/>
      <c r="O870" s="48"/>
      <c r="P870" s="48"/>
      <c r="Q870" s="48"/>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row>
    <row r="871" spans="1:42" ht="14.25" customHeight="1" x14ac:dyDescent="0.2">
      <c r="A871" s="48"/>
      <c r="B871" s="48"/>
      <c r="C871" s="48"/>
      <c r="D871" s="49"/>
      <c r="E871" s="48"/>
      <c r="F871" s="49"/>
      <c r="G871" s="49"/>
      <c r="H871" s="49"/>
      <c r="I871" s="49"/>
      <c r="J871" s="48"/>
      <c r="K871" s="48"/>
      <c r="L871" s="48"/>
      <c r="M871" s="48"/>
      <c r="N871" s="48"/>
      <c r="O871" s="48"/>
      <c r="P871" s="48"/>
      <c r="Q871" s="48"/>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row>
    <row r="872" spans="1:42" ht="14.25" customHeight="1" x14ac:dyDescent="0.2">
      <c r="A872" s="48"/>
      <c r="B872" s="48"/>
      <c r="C872" s="48"/>
      <c r="D872" s="49"/>
      <c r="E872" s="48"/>
      <c r="F872" s="49"/>
      <c r="G872" s="49"/>
      <c r="H872" s="49"/>
      <c r="I872" s="49"/>
      <c r="J872" s="48"/>
      <c r="K872" s="48"/>
      <c r="L872" s="48"/>
      <c r="M872" s="48"/>
      <c r="N872" s="48"/>
      <c r="O872" s="48"/>
      <c r="P872" s="48"/>
      <c r="Q872" s="48"/>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row>
    <row r="873" spans="1:42" ht="14.25" customHeight="1" x14ac:dyDescent="0.2">
      <c r="A873" s="48"/>
      <c r="B873" s="48"/>
      <c r="C873" s="48"/>
      <c r="D873" s="49"/>
      <c r="E873" s="48"/>
      <c r="F873" s="49"/>
      <c r="G873" s="49"/>
      <c r="H873" s="49"/>
      <c r="I873" s="49"/>
      <c r="J873" s="48"/>
      <c r="K873" s="48"/>
      <c r="L873" s="48"/>
      <c r="M873" s="48"/>
      <c r="N873" s="48"/>
      <c r="O873" s="48"/>
      <c r="P873" s="48"/>
      <c r="Q873" s="48"/>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row>
    <row r="874" spans="1:42" ht="14.25" customHeight="1" x14ac:dyDescent="0.2">
      <c r="A874" s="48"/>
      <c r="B874" s="48"/>
      <c r="C874" s="48"/>
      <c r="D874" s="49"/>
      <c r="E874" s="48"/>
      <c r="F874" s="49"/>
      <c r="G874" s="49"/>
      <c r="H874" s="49"/>
      <c r="I874" s="49"/>
      <c r="J874" s="48"/>
      <c r="K874" s="48"/>
      <c r="L874" s="48"/>
      <c r="M874" s="48"/>
      <c r="N874" s="48"/>
      <c r="O874" s="48"/>
      <c r="P874" s="48"/>
      <c r="Q874" s="48"/>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row>
    <row r="875" spans="1:42" ht="14.25" customHeight="1" x14ac:dyDescent="0.2">
      <c r="A875" s="48"/>
      <c r="B875" s="48"/>
      <c r="C875" s="48"/>
      <c r="D875" s="49"/>
      <c r="E875" s="48"/>
      <c r="F875" s="49"/>
      <c r="G875" s="49"/>
      <c r="H875" s="49"/>
      <c r="I875" s="49"/>
      <c r="J875" s="48"/>
      <c r="K875" s="48"/>
      <c r="L875" s="48"/>
      <c r="M875" s="48"/>
      <c r="N875" s="48"/>
      <c r="O875" s="48"/>
      <c r="P875" s="48"/>
      <c r="Q875" s="48"/>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row>
    <row r="876" spans="1:42" ht="14.25" customHeight="1" x14ac:dyDescent="0.2">
      <c r="A876" s="48"/>
      <c r="B876" s="48"/>
      <c r="C876" s="48"/>
      <c r="D876" s="49"/>
      <c r="E876" s="48"/>
      <c r="F876" s="49"/>
      <c r="G876" s="49"/>
      <c r="H876" s="49"/>
      <c r="I876" s="49"/>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row>
    <row r="877" spans="1:42" ht="14.25" customHeight="1" x14ac:dyDescent="0.2">
      <c r="A877" s="48"/>
      <c r="B877" s="48"/>
      <c r="C877" s="48"/>
      <c r="D877" s="49"/>
      <c r="E877" s="48"/>
      <c r="F877" s="49"/>
      <c r="G877" s="49"/>
      <c r="H877" s="49"/>
      <c r="I877" s="49"/>
      <c r="J877" s="48"/>
      <c r="K877" s="48"/>
      <c r="L877" s="48"/>
      <c r="M877" s="48"/>
      <c r="N877" s="48"/>
      <c r="O877" s="48"/>
      <c r="P877" s="48"/>
      <c r="Q877" s="48"/>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row>
    <row r="878" spans="1:42" ht="14.25" customHeight="1" x14ac:dyDescent="0.2">
      <c r="A878" s="48"/>
      <c r="B878" s="48"/>
      <c r="C878" s="48"/>
      <c r="D878" s="49"/>
      <c r="E878" s="48"/>
      <c r="F878" s="49"/>
      <c r="G878" s="49"/>
      <c r="H878" s="49"/>
      <c r="I878" s="49"/>
      <c r="J878" s="48"/>
      <c r="K878" s="48"/>
      <c r="L878" s="48"/>
      <c r="M878" s="48"/>
      <c r="N878" s="48"/>
      <c r="O878" s="48"/>
      <c r="P878" s="48"/>
      <c r="Q878" s="48"/>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row>
    <row r="879" spans="1:42" ht="14.25" customHeight="1" x14ac:dyDescent="0.2">
      <c r="A879" s="48"/>
      <c r="B879" s="48"/>
      <c r="C879" s="48"/>
      <c r="D879" s="49"/>
      <c r="E879" s="48"/>
      <c r="F879" s="49"/>
      <c r="G879" s="49"/>
      <c r="H879" s="49"/>
      <c r="I879" s="49"/>
      <c r="J879" s="48"/>
      <c r="K879" s="48"/>
      <c r="L879" s="48"/>
      <c r="M879" s="48"/>
      <c r="N879" s="48"/>
      <c r="O879" s="48"/>
      <c r="P879" s="48"/>
      <c r="Q879" s="48"/>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row>
    <row r="880" spans="1:42" ht="14.25" customHeight="1" x14ac:dyDescent="0.2">
      <c r="A880" s="48"/>
      <c r="B880" s="48"/>
      <c r="C880" s="48"/>
      <c r="D880" s="49"/>
      <c r="E880" s="48"/>
      <c r="F880" s="49"/>
      <c r="G880" s="49"/>
      <c r="H880" s="49"/>
      <c r="I880" s="49"/>
      <c r="J880" s="48"/>
      <c r="K880" s="48"/>
      <c r="L880" s="48"/>
      <c r="M880" s="48"/>
      <c r="N880" s="48"/>
      <c r="O880" s="48"/>
      <c r="P880" s="48"/>
      <c r="Q880" s="48"/>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row>
    <row r="881" spans="1:42" ht="14.25" customHeight="1" x14ac:dyDescent="0.2">
      <c r="A881" s="48"/>
      <c r="B881" s="48"/>
      <c r="C881" s="48"/>
      <c r="D881" s="49"/>
      <c r="E881" s="48"/>
      <c r="F881" s="49"/>
      <c r="G881" s="49"/>
      <c r="H881" s="49"/>
      <c r="I881" s="49"/>
      <c r="J881" s="48"/>
      <c r="K881" s="48"/>
      <c r="L881" s="48"/>
      <c r="M881" s="48"/>
      <c r="N881" s="48"/>
      <c r="O881" s="48"/>
      <c r="P881" s="48"/>
      <c r="Q881" s="48"/>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row>
    <row r="882" spans="1:42" ht="14.25" customHeight="1" x14ac:dyDescent="0.2">
      <c r="A882" s="48"/>
      <c r="B882" s="48"/>
      <c r="C882" s="48"/>
      <c r="D882" s="49"/>
      <c r="E882" s="48"/>
      <c r="F882" s="49"/>
      <c r="G882" s="49"/>
      <c r="H882" s="49"/>
      <c r="I882" s="49"/>
      <c r="J882" s="48"/>
      <c r="K882" s="48"/>
      <c r="L882" s="48"/>
      <c r="M882" s="48"/>
      <c r="N882" s="48"/>
      <c r="O882" s="48"/>
      <c r="P882" s="48"/>
      <c r="Q882" s="48"/>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row>
    <row r="883" spans="1:42" ht="14.25" customHeight="1" x14ac:dyDescent="0.2">
      <c r="A883" s="48"/>
      <c r="B883" s="48"/>
      <c r="C883" s="48"/>
      <c r="D883" s="49"/>
      <c r="E883" s="48"/>
      <c r="F883" s="49"/>
      <c r="G883" s="49"/>
      <c r="H883" s="49"/>
      <c r="I883" s="49"/>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row>
    <row r="884" spans="1:42" ht="14.25" customHeight="1" x14ac:dyDescent="0.2">
      <c r="A884" s="48"/>
      <c r="B884" s="48"/>
      <c r="C884" s="48"/>
      <c r="D884" s="49"/>
      <c r="E884" s="48"/>
      <c r="F884" s="49"/>
      <c r="G884" s="49"/>
      <c r="H884" s="49"/>
      <c r="I884" s="49"/>
      <c r="J884" s="48"/>
      <c r="K884" s="48"/>
      <c r="L884" s="48"/>
      <c r="M884" s="48"/>
      <c r="N884" s="48"/>
      <c r="O884" s="48"/>
      <c r="P884" s="48"/>
      <c r="Q884" s="48"/>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row>
    <row r="885" spans="1:42" ht="14.25" customHeight="1" x14ac:dyDescent="0.2">
      <c r="A885" s="48"/>
      <c r="B885" s="48"/>
      <c r="C885" s="48"/>
      <c r="D885" s="49"/>
      <c r="E885" s="48"/>
      <c r="F885" s="49"/>
      <c r="G885" s="49"/>
      <c r="H885" s="49"/>
      <c r="I885" s="49"/>
      <c r="J885" s="48"/>
      <c r="K885" s="48"/>
      <c r="L885" s="48"/>
      <c r="M885" s="48"/>
      <c r="N885" s="48"/>
      <c r="O885" s="48"/>
      <c r="P885" s="48"/>
      <c r="Q885" s="48"/>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row>
    <row r="886" spans="1:42" ht="14.25" customHeight="1" x14ac:dyDescent="0.2">
      <c r="A886" s="48"/>
      <c r="B886" s="48"/>
      <c r="C886" s="48"/>
      <c r="D886" s="49"/>
      <c r="E886" s="48"/>
      <c r="F886" s="49"/>
      <c r="G886" s="49"/>
      <c r="H886" s="49"/>
      <c r="I886" s="49"/>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row>
    <row r="887" spans="1:42" ht="14.25" customHeight="1" x14ac:dyDescent="0.2">
      <c r="A887" s="48"/>
      <c r="B887" s="48"/>
      <c r="C887" s="48"/>
      <c r="D887" s="49"/>
      <c r="E887" s="48"/>
      <c r="F887" s="49"/>
      <c r="G887" s="49"/>
      <c r="H887" s="49"/>
      <c r="I887" s="49"/>
      <c r="J887" s="48"/>
      <c r="K887" s="48"/>
      <c r="L887" s="48"/>
      <c r="M887" s="48"/>
      <c r="N887" s="48"/>
      <c r="O887" s="48"/>
      <c r="P887" s="48"/>
      <c r="Q887" s="48"/>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row>
    <row r="888" spans="1:42" ht="14.25" customHeight="1" x14ac:dyDescent="0.2">
      <c r="A888" s="48"/>
      <c r="B888" s="48"/>
      <c r="C888" s="48"/>
      <c r="D888" s="49"/>
      <c r="E888" s="48"/>
      <c r="F888" s="49"/>
      <c r="G888" s="49"/>
      <c r="H888" s="49"/>
      <c r="I888" s="49"/>
      <c r="J888" s="48"/>
      <c r="K888" s="48"/>
      <c r="L888" s="48"/>
      <c r="M888" s="48"/>
      <c r="N888" s="48"/>
      <c r="O888" s="48"/>
      <c r="P888" s="48"/>
      <c r="Q888" s="48"/>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row>
    <row r="889" spans="1:42" ht="14.25" customHeight="1" x14ac:dyDescent="0.2">
      <c r="A889" s="48"/>
      <c r="B889" s="48"/>
      <c r="C889" s="48"/>
      <c r="D889" s="49"/>
      <c r="E889" s="48"/>
      <c r="F889" s="49"/>
      <c r="G889" s="49"/>
      <c r="H889" s="49"/>
      <c r="I889" s="49"/>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row>
    <row r="890" spans="1:42" ht="14.25" customHeight="1" x14ac:dyDescent="0.2">
      <c r="A890" s="48"/>
      <c r="B890" s="48"/>
      <c r="C890" s="48"/>
      <c r="D890" s="49"/>
      <c r="E890" s="48"/>
      <c r="F890" s="49"/>
      <c r="G890" s="49"/>
      <c r="H890" s="49"/>
      <c r="I890" s="49"/>
      <c r="J890" s="48"/>
      <c r="K890" s="48"/>
      <c r="L890" s="48"/>
      <c r="M890" s="48"/>
      <c r="N890" s="48"/>
      <c r="O890" s="48"/>
      <c r="P890" s="48"/>
      <c r="Q890" s="48"/>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row>
    <row r="891" spans="1:42" ht="14.25" customHeight="1" x14ac:dyDescent="0.2">
      <c r="A891" s="48"/>
      <c r="B891" s="48"/>
      <c r="C891" s="48"/>
      <c r="D891" s="49"/>
      <c r="E891" s="48"/>
      <c r="F891" s="49"/>
      <c r="G891" s="49"/>
      <c r="H891" s="49"/>
      <c r="I891" s="49"/>
      <c r="J891" s="48"/>
      <c r="K891" s="48"/>
      <c r="L891" s="48"/>
      <c r="M891" s="48"/>
      <c r="N891" s="48"/>
      <c r="O891" s="48"/>
      <c r="P891" s="48"/>
      <c r="Q891" s="48"/>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row>
    <row r="892" spans="1:42" ht="14.25" customHeight="1" x14ac:dyDescent="0.2">
      <c r="A892" s="48"/>
      <c r="B892" s="48"/>
      <c r="C892" s="48"/>
      <c r="D892" s="49"/>
      <c r="E892" s="48"/>
      <c r="F892" s="49"/>
      <c r="G892" s="49"/>
      <c r="H892" s="49"/>
      <c r="I892" s="49"/>
      <c r="J892" s="48"/>
      <c r="K892" s="48"/>
      <c r="L892" s="48"/>
      <c r="M892" s="48"/>
      <c r="N892" s="48"/>
      <c r="O892" s="48"/>
      <c r="P892" s="48"/>
      <c r="Q892" s="48"/>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row>
    <row r="893" spans="1:42" ht="14.25" customHeight="1" x14ac:dyDescent="0.2">
      <c r="A893" s="48"/>
      <c r="B893" s="48"/>
      <c r="C893" s="48"/>
      <c r="D893" s="49"/>
      <c r="E893" s="48"/>
      <c r="F893" s="49"/>
      <c r="G893" s="49"/>
      <c r="H893" s="49"/>
      <c r="I893" s="49"/>
      <c r="J893" s="48"/>
      <c r="K893" s="48"/>
      <c r="L893" s="48"/>
      <c r="M893" s="48"/>
      <c r="N893" s="48"/>
      <c r="O893" s="48"/>
      <c r="P893" s="48"/>
      <c r="Q893" s="48"/>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row>
    <row r="894" spans="1:42" ht="14.25" customHeight="1" x14ac:dyDescent="0.2">
      <c r="A894" s="48"/>
      <c r="B894" s="48"/>
      <c r="C894" s="48"/>
      <c r="D894" s="49"/>
      <c r="E894" s="48"/>
      <c r="F894" s="49"/>
      <c r="G894" s="49"/>
      <c r="H894" s="49"/>
      <c r="I894" s="49"/>
      <c r="J894" s="48"/>
      <c r="K894" s="48"/>
      <c r="L894" s="48"/>
      <c r="M894" s="48"/>
      <c r="N894" s="48"/>
      <c r="O894" s="48"/>
      <c r="P894" s="48"/>
      <c r="Q894" s="48"/>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row>
    <row r="895" spans="1:42" ht="14.25" customHeight="1" x14ac:dyDescent="0.2">
      <c r="A895" s="48"/>
      <c r="B895" s="48"/>
      <c r="C895" s="48"/>
      <c r="D895" s="49"/>
      <c r="E895" s="48"/>
      <c r="F895" s="49"/>
      <c r="G895" s="49"/>
      <c r="H895" s="49"/>
      <c r="I895" s="49"/>
      <c r="J895" s="48"/>
      <c r="K895" s="48"/>
      <c r="L895" s="48"/>
      <c r="M895" s="48"/>
      <c r="N895" s="48"/>
      <c r="O895" s="48"/>
      <c r="P895" s="48"/>
      <c r="Q895" s="48"/>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row>
    <row r="896" spans="1:42" ht="14.25" customHeight="1" x14ac:dyDescent="0.2">
      <c r="A896" s="48"/>
      <c r="B896" s="48"/>
      <c r="C896" s="48"/>
      <c r="D896" s="49"/>
      <c r="E896" s="48"/>
      <c r="F896" s="49"/>
      <c r="G896" s="49"/>
      <c r="H896" s="49"/>
      <c r="I896" s="49"/>
      <c r="J896" s="48"/>
      <c r="K896" s="48"/>
      <c r="L896" s="48"/>
      <c r="M896" s="48"/>
      <c r="N896" s="48"/>
      <c r="O896" s="48"/>
      <c r="P896" s="48"/>
      <c r="Q896" s="48"/>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row>
    <row r="897" spans="1:42" ht="14.25" customHeight="1" x14ac:dyDescent="0.2">
      <c r="A897" s="48"/>
      <c r="B897" s="48"/>
      <c r="C897" s="48"/>
      <c r="D897" s="49"/>
      <c r="E897" s="48"/>
      <c r="F897" s="49"/>
      <c r="G897" s="49"/>
      <c r="H897" s="49"/>
      <c r="I897" s="49"/>
      <c r="J897" s="48"/>
      <c r="K897" s="48"/>
      <c r="L897" s="48"/>
      <c r="M897" s="48"/>
      <c r="N897" s="48"/>
      <c r="O897" s="48"/>
      <c r="P897" s="48"/>
      <c r="Q897" s="48"/>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row>
    <row r="898" spans="1:42" ht="14.25" customHeight="1" x14ac:dyDescent="0.2">
      <c r="A898" s="48"/>
      <c r="B898" s="48"/>
      <c r="C898" s="48"/>
      <c r="D898" s="49"/>
      <c r="E898" s="48"/>
      <c r="F898" s="49"/>
      <c r="G898" s="49"/>
      <c r="H898" s="49"/>
      <c r="I898" s="49"/>
      <c r="J898" s="48"/>
      <c r="K898" s="48"/>
      <c r="L898" s="48"/>
      <c r="M898" s="48"/>
      <c r="N898" s="48"/>
      <c r="O898" s="48"/>
      <c r="P898" s="48"/>
      <c r="Q898" s="48"/>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row>
    <row r="899" spans="1:42" ht="14.25" customHeight="1" x14ac:dyDescent="0.2">
      <c r="A899" s="48"/>
      <c r="B899" s="48"/>
      <c r="C899" s="48"/>
      <c r="D899" s="49"/>
      <c r="E899" s="48"/>
      <c r="F899" s="49"/>
      <c r="G899" s="49"/>
      <c r="H899" s="49"/>
      <c r="I899" s="49"/>
      <c r="J899" s="48"/>
      <c r="K899" s="48"/>
      <c r="L899" s="48"/>
      <c r="M899" s="48"/>
      <c r="N899" s="48"/>
      <c r="O899" s="48"/>
      <c r="P899" s="48"/>
      <c r="Q899" s="48"/>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row>
    <row r="900" spans="1:42" ht="14.25" customHeight="1" x14ac:dyDescent="0.2">
      <c r="A900" s="48"/>
      <c r="B900" s="48"/>
      <c r="C900" s="48"/>
      <c r="D900" s="49"/>
      <c r="E900" s="48"/>
      <c r="F900" s="49"/>
      <c r="G900" s="49"/>
      <c r="H900" s="49"/>
      <c r="I900" s="49"/>
      <c r="J900" s="48"/>
      <c r="K900" s="48"/>
      <c r="L900" s="48"/>
      <c r="M900" s="48"/>
      <c r="N900" s="48"/>
      <c r="O900" s="48"/>
      <c r="P900" s="48"/>
      <c r="Q900" s="48"/>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row>
    <row r="901" spans="1:42" ht="14.25" customHeight="1" x14ac:dyDescent="0.2">
      <c r="A901" s="48"/>
      <c r="B901" s="48"/>
      <c r="C901" s="48"/>
      <c r="D901" s="49"/>
      <c r="E901" s="48"/>
      <c r="F901" s="49"/>
      <c r="G901" s="49"/>
      <c r="H901" s="49"/>
      <c r="I901" s="49"/>
      <c r="J901" s="48"/>
      <c r="K901" s="48"/>
      <c r="L901" s="48"/>
      <c r="M901" s="48"/>
      <c r="N901" s="48"/>
      <c r="O901" s="48"/>
      <c r="P901" s="48"/>
      <c r="Q901" s="48"/>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row>
    <row r="902" spans="1:42" ht="14.25" customHeight="1" x14ac:dyDescent="0.2">
      <c r="A902" s="48"/>
      <c r="B902" s="48"/>
      <c r="C902" s="48"/>
      <c r="D902" s="49"/>
      <c r="E902" s="48"/>
      <c r="F902" s="49"/>
      <c r="G902" s="49"/>
      <c r="H902" s="49"/>
      <c r="I902" s="49"/>
      <c r="J902" s="48"/>
      <c r="K902" s="48"/>
      <c r="L902" s="48"/>
      <c r="M902" s="48"/>
      <c r="N902" s="48"/>
      <c r="O902" s="48"/>
      <c r="P902" s="48"/>
      <c r="Q902" s="48"/>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row>
    <row r="903" spans="1:42" ht="14.25" customHeight="1" x14ac:dyDescent="0.2">
      <c r="A903" s="48"/>
      <c r="B903" s="48"/>
      <c r="C903" s="48"/>
      <c r="D903" s="49"/>
      <c r="E903" s="48"/>
      <c r="F903" s="49"/>
      <c r="G903" s="49"/>
      <c r="H903" s="49"/>
      <c r="I903" s="49"/>
      <c r="J903" s="48"/>
      <c r="K903" s="48"/>
      <c r="L903" s="48"/>
      <c r="M903" s="48"/>
      <c r="N903" s="48"/>
      <c r="O903" s="48"/>
      <c r="P903" s="48"/>
      <c r="Q903" s="48"/>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row>
    <row r="904" spans="1:42" ht="14.25" customHeight="1" x14ac:dyDescent="0.2">
      <c r="A904" s="48"/>
      <c r="B904" s="48"/>
      <c r="C904" s="48"/>
      <c r="D904" s="49"/>
      <c r="E904" s="48"/>
      <c r="F904" s="49"/>
      <c r="G904" s="49"/>
      <c r="H904" s="49"/>
      <c r="I904" s="49"/>
      <c r="J904" s="48"/>
      <c r="K904" s="48"/>
      <c r="L904" s="48"/>
      <c r="M904" s="48"/>
      <c r="N904" s="48"/>
      <c r="O904" s="48"/>
      <c r="P904" s="48"/>
      <c r="Q904" s="48"/>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row>
    <row r="905" spans="1:42" ht="14.25" customHeight="1" x14ac:dyDescent="0.2">
      <c r="A905" s="48"/>
      <c r="B905" s="48"/>
      <c r="C905" s="48"/>
      <c r="D905" s="49"/>
      <c r="E905" s="48"/>
      <c r="F905" s="49"/>
      <c r="G905" s="49"/>
      <c r="H905" s="49"/>
      <c r="I905" s="49"/>
      <c r="J905" s="48"/>
      <c r="K905" s="48"/>
      <c r="L905" s="48"/>
      <c r="M905" s="48"/>
      <c r="N905" s="48"/>
      <c r="O905" s="48"/>
      <c r="P905" s="48"/>
      <c r="Q905" s="48"/>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row>
    <row r="906" spans="1:42" ht="14.25" customHeight="1" x14ac:dyDescent="0.2">
      <c r="A906" s="48"/>
      <c r="B906" s="48"/>
      <c r="C906" s="48"/>
      <c r="D906" s="49"/>
      <c r="E906" s="48"/>
      <c r="F906" s="49"/>
      <c r="G906" s="49"/>
      <c r="H906" s="49"/>
      <c r="I906" s="49"/>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row>
    <row r="907" spans="1:42" ht="14.25" customHeight="1" x14ac:dyDescent="0.2">
      <c r="A907" s="48"/>
      <c r="B907" s="48"/>
      <c r="C907" s="48"/>
      <c r="D907" s="49"/>
      <c r="E907" s="48"/>
      <c r="F907" s="49"/>
      <c r="G907" s="49"/>
      <c r="H907" s="49"/>
      <c r="I907" s="49"/>
      <c r="J907" s="48"/>
      <c r="K907" s="48"/>
      <c r="L907" s="48"/>
      <c r="M907" s="48"/>
      <c r="N907" s="48"/>
      <c r="O907" s="48"/>
      <c r="P907" s="48"/>
      <c r="Q907" s="48"/>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row>
    <row r="908" spans="1:42" ht="14.25" customHeight="1" x14ac:dyDescent="0.2">
      <c r="A908" s="48"/>
      <c r="B908" s="48"/>
      <c r="C908" s="48"/>
      <c r="D908" s="49"/>
      <c r="E908" s="48"/>
      <c r="F908" s="49"/>
      <c r="G908" s="49"/>
      <c r="H908" s="49"/>
      <c r="I908" s="49"/>
      <c r="J908" s="48"/>
      <c r="K908" s="48"/>
      <c r="L908" s="48"/>
      <c r="M908" s="48"/>
      <c r="N908" s="48"/>
      <c r="O908" s="48"/>
      <c r="P908" s="48"/>
      <c r="Q908" s="48"/>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row>
    <row r="909" spans="1:42" ht="14.25" customHeight="1" x14ac:dyDescent="0.2">
      <c r="A909" s="48"/>
      <c r="B909" s="48"/>
      <c r="C909" s="48"/>
      <c r="D909" s="49"/>
      <c r="E909" s="48"/>
      <c r="F909" s="49"/>
      <c r="G909" s="49"/>
      <c r="H909" s="49"/>
      <c r="I909" s="49"/>
      <c r="J909" s="48"/>
      <c r="K909" s="48"/>
      <c r="L909" s="48"/>
      <c r="M909" s="48"/>
      <c r="N909" s="48"/>
      <c r="O909" s="48"/>
      <c r="P909" s="48"/>
      <c r="Q909" s="48"/>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row>
    <row r="910" spans="1:42" ht="14.25" customHeight="1" x14ac:dyDescent="0.2">
      <c r="A910" s="48"/>
      <c r="B910" s="48"/>
      <c r="C910" s="48"/>
      <c r="D910" s="49"/>
      <c r="E910" s="48"/>
      <c r="F910" s="49"/>
      <c r="G910" s="49"/>
      <c r="H910" s="49"/>
      <c r="I910" s="49"/>
      <c r="J910" s="48"/>
      <c r="K910" s="48"/>
      <c r="L910" s="48"/>
      <c r="M910" s="48"/>
      <c r="N910" s="48"/>
      <c r="O910" s="48"/>
      <c r="P910" s="48"/>
      <c r="Q910" s="48"/>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row>
    <row r="911" spans="1:42" ht="14.25" customHeight="1" x14ac:dyDescent="0.2">
      <c r="A911" s="48"/>
      <c r="B911" s="48"/>
      <c r="C911" s="48"/>
      <c r="D911" s="49"/>
      <c r="E911" s="48"/>
      <c r="F911" s="49"/>
      <c r="G911" s="49"/>
      <c r="H911" s="49"/>
      <c r="I911" s="49"/>
      <c r="J911" s="48"/>
      <c r="K911" s="48"/>
      <c r="L911" s="48"/>
      <c r="M911" s="48"/>
      <c r="N911" s="48"/>
      <c r="O911" s="48"/>
      <c r="P911" s="48"/>
      <c r="Q911" s="48"/>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row>
    <row r="912" spans="1:42" ht="14.25" customHeight="1" x14ac:dyDescent="0.2">
      <c r="A912" s="48"/>
      <c r="B912" s="48"/>
      <c r="C912" s="48"/>
      <c r="D912" s="49"/>
      <c r="E912" s="48"/>
      <c r="F912" s="49"/>
      <c r="G912" s="49"/>
      <c r="H912" s="49"/>
      <c r="I912" s="49"/>
      <c r="J912" s="48"/>
      <c r="K912" s="48"/>
      <c r="L912" s="48"/>
      <c r="M912" s="48"/>
      <c r="N912" s="48"/>
      <c r="O912" s="48"/>
      <c r="P912" s="48"/>
      <c r="Q912" s="48"/>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row>
    <row r="913" spans="1:42" ht="14.25" customHeight="1" x14ac:dyDescent="0.2">
      <c r="A913" s="48"/>
      <c r="B913" s="48"/>
      <c r="C913" s="48"/>
      <c r="D913" s="49"/>
      <c r="E913" s="48"/>
      <c r="F913" s="49"/>
      <c r="G913" s="49"/>
      <c r="H913" s="49"/>
      <c r="I913" s="49"/>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row>
    <row r="914" spans="1:42" ht="14.25" customHeight="1" x14ac:dyDescent="0.2">
      <c r="A914" s="48"/>
      <c r="B914" s="48"/>
      <c r="C914" s="48"/>
      <c r="D914" s="49"/>
      <c r="E914" s="48"/>
      <c r="F914" s="49"/>
      <c r="G914" s="49"/>
      <c r="H914" s="49"/>
      <c r="I914" s="49"/>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row>
    <row r="915" spans="1:42" ht="14.25" customHeight="1" x14ac:dyDescent="0.2">
      <c r="A915" s="48"/>
      <c r="B915" s="48"/>
      <c r="C915" s="48"/>
      <c r="D915" s="49"/>
      <c r="E915" s="48"/>
      <c r="F915" s="49"/>
      <c r="G915" s="49"/>
      <c r="H915" s="49"/>
      <c r="I915" s="49"/>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row>
    <row r="916" spans="1:42" ht="14.25" customHeight="1" x14ac:dyDescent="0.2">
      <c r="A916" s="48"/>
      <c r="B916" s="48"/>
      <c r="C916" s="48"/>
      <c r="D916" s="49"/>
      <c r="E916" s="48"/>
      <c r="F916" s="49"/>
      <c r="G916" s="49"/>
      <c r="H916" s="49"/>
      <c r="I916" s="49"/>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row>
    <row r="917" spans="1:42" ht="14.25" customHeight="1" x14ac:dyDescent="0.2">
      <c r="A917" s="48"/>
      <c r="B917" s="48"/>
      <c r="C917" s="48"/>
      <c r="D917" s="49"/>
      <c r="E917" s="48"/>
      <c r="F917" s="49"/>
      <c r="G917" s="49"/>
      <c r="H917" s="49"/>
      <c r="I917" s="49"/>
      <c r="J917" s="48"/>
      <c r="K917" s="48"/>
      <c r="L917" s="48"/>
      <c r="M917" s="48"/>
      <c r="N917" s="48"/>
      <c r="O917" s="48"/>
      <c r="P917" s="48"/>
      <c r="Q917" s="48"/>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row>
    <row r="918" spans="1:42" ht="14.25" customHeight="1" x14ac:dyDescent="0.2">
      <c r="A918" s="48"/>
      <c r="B918" s="48"/>
      <c r="C918" s="48"/>
      <c r="D918" s="49"/>
      <c r="E918" s="48"/>
      <c r="F918" s="49"/>
      <c r="G918" s="49"/>
      <c r="H918" s="49"/>
      <c r="I918" s="49"/>
      <c r="J918" s="48"/>
      <c r="K918" s="48"/>
      <c r="L918" s="48"/>
      <c r="M918" s="48"/>
      <c r="N918" s="48"/>
      <c r="O918" s="48"/>
      <c r="P918" s="48"/>
      <c r="Q918" s="48"/>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row>
    <row r="919" spans="1:42" ht="14.25" customHeight="1" x14ac:dyDescent="0.2">
      <c r="A919" s="48"/>
      <c r="B919" s="48"/>
      <c r="C919" s="48"/>
      <c r="D919" s="49"/>
      <c r="E919" s="48"/>
      <c r="F919" s="49"/>
      <c r="G919" s="49"/>
      <c r="H919" s="49"/>
      <c r="I919" s="49"/>
      <c r="J919" s="48"/>
      <c r="K919" s="48"/>
      <c r="L919" s="48"/>
      <c r="M919" s="48"/>
      <c r="N919" s="48"/>
      <c r="O919" s="48"/>
      <c r="P919" s="48"/>
      <c r="Q919" s="48"/>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row>
    <row r="920" spans="1:42" ht="14.25" customHeight="1" x14ac:dyDescent="0.2">
      <c r="A920" s="48"/>
      <c r="B920" s="48"/>
      <c r="C920" s="48"/>
      <c r="D920" s="49"/>
      <c r="E920" s="48"/>
      <c r="F920" s="49"/>
      <c r="G920" s="49"/>
      <c r="H920" s="49"/>
      <c r="I920" s="49"/>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row>
    <row r="921" spans="1:42" ht="14.25" customHeight="1" x14ac:dyDescent="0.2">
      <c r="A921" s="48"/>
      <c r="B921" s="48"/>
      <c r="C921" s="48"/>
      <c r="D921" s="49"/>
      <c r="E921" s="48"/>
      <c r="F921" s="49"/>
      <c r="G921" s="49"/>
      <c r="H921" s="49"/>
      <c r="I921" s="49"/>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row>
    <row r="922" spans="1:42" ht="14.25" customHeight="1" x14ac:dyDescent="0.2">
      <c r="A922" s="48"/>
      <c r="B922" s="48"/>
      <c r="C922" s="48"/>
      <c r="D922" s="49"/>
      <c r="E922" s="48"/>
      <c r="F922" s="49"/>
      <c r="G922" s="49"/>
      <c r="H922" s="49"/>
      <c r="I922" s="49"/>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row>
    <row r="923" spans="1:42" ht="14.25" customHeight="1" x14ac:dyDescent="0.2">
      <c r="A923" s="48"/>
      <c r="B923" s="48"/>
      <c r="C923" s="48"/>
      <c r="D923" s="49"/>
      <c r="E923" s="48"/>
      <c r="F923" s="49"/>
      <c r="G923" s="49"/>
      <c r="H923" s="49"/>
      <c r="I923" s="49"/>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row>
    <row r="924" spans="1:42" ht="14.25" customHeight="1" x14ac:dyDescent="0.2">
      <c r="A924" s="48"/>
      <c r="B924" s="48"/>
      <c r="C924" s="48"/>
      <c r="D924" s="49"/>
      <c r="E924" s="48"/>
      <c r="F924" s="49"/>
      <c r="G924" s="49"/>
      <c r="H924" s="49"/>
      <c r="I924" s="49"/>
      <c r="J924" s="48"/>
      <c r="K924" s="48"/>
      <c r="L924" s="48"/>
      <c r="M924" s="48"/>
      <c r="N924" s="48"/>
      <c r="O924" s="48"/>
      <c r="P924" s="48"/>
      <c r="Q924" s="48"/>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row>
    <row r="925" spans="1:42" ht="14.25" customHeight="1" x14ac:dyDescent="0.2">
      <c r="A925" s="48"/>
      <c r="B925" s="48"/>
      <c r="C925" s="48"/>
      <c r="D925" s="49"/>
      <c r="E925" s="48"/>
      <c r="F925" s="49"/>
      <c r="G925" s="49"/>
      <c r="H925" s="49"/>
      <c r="I925" s="49"/>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row>
    <row r="926" spans="1:42" ht="14.25" customHeight="1" x14ac:dyDescent="0.2">
      <c r="A926" s="48"/>
      <c r="B926" s="48"/>
      <c r="C926" s="48"/>
      <c r="D926" s="49"/>
      <c r="E926" s="48"/>
      <c r="F926" s="49"/>
      <c r="G926" s="49"/>
      <c r="H926" s="49"/>
      <c r="I926" s="49"/>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row>
    <row r="927" spans="1:42" ht="14.25" customHeight="1" x14ac:dyDescent="0.2">
      <c r="A927" s="48"/>
      <c r="B927" s="48"/>
      <c r="C927" s="48"/>
      <c r="D927" s="49"/>
      <c r="E927" s="48"/>
      <c r="F927" s="49"/>
      <c r="G927" s="49"/>
      <c r="H927" s="49"/>
      <c r="I927" s="49"/>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row>
    <row r="928" spans="1:42" ht="14.25" customHeight="1" x14ac:dyDescent="0.2">
      <c r="A928" s="48"/>
      <c r="B928" s="48"/>
      <c r="C928" s="48"/>
      <c r="D928" s="49"/>
      <c r="E928" s="48"/>
      <c r="F928" s="49"/>
      <c r="G928" s="49"/>
      <c r="H928" s="49"/>
      <c r="I928" s="49"/>
      <c r="J928" s="48"/>
      <c r="K928" s="48"/>
      <c r="L928" s="48"/>
      <c r="M928" s="48"/>
      <c r="N928" s="48"/>
      <c r="O928" s="48"/>
      <c r="P928" s="48"/>
      <c r="Q928" s="48"/>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row>
    <row r="929" spans="1:42" ht="14.25" customHeight="1" x14ac:dyDescent="0.2">
      <c r="A929" s="48"/>
      <c r="B929" s="48"/>
      <c r="C929" s="48"/>
      <c r="D929" s="49"/>
      <c r="E929" s="48"/>
      <c r="F929" s="49"/>
      <c r="G929" s="49"/>
      <c r="H929" s="49"/>
      <c r="I929" s="49"/>
      <c r="J929" s="48"/>
      <c r="K929" s="48"/>
      <c r="L929" s="48"/>
      <c r="M929" s="48"/>
      <c r="N929" s="48"/>
      <c r="O929" s="48"/>
      <c r="P929" s="48"/>
      <c r="Q929" s="48"/>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row>
    <row r="930" spans="1:42" ht="14.25" customHeight="1" x14ac:dyDescent="0.2">
      <c r="A930" s="48"/>
      <c r="B930" s="48"/>
      <c r="C930" s="48"/>
      <c r="D930" s="49"/>
      <c r="E930" s="48"/>
      <c r="F930" s="49"/>
      <c r="G930" s="49"/>
      <c r="H930" s="49"/>
      <c r="I930" s="49"/>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row>
    <row r="931" spans="1:42" ht="14.25" customHeight="1" x14ac:dyDescent="0.2">
      <c r="A931" s="48"/>
      <c r="B931" s="48"/>
      <c r="C931" s="48"/>
      <c r="D931" s="49"/>
      <c r="E931" s="48"/>
      <c r="F931" s="49"/>
      <c r="G931" s="49"/>
      <c r="H931" s="49"/>
      <c r="I931" s="49"/>
      <c r="J931" s="48"/>
      <c r="K931" s="48"/>
      <c r="L931" s="48"/>
      <c r="M931" s="48"/>
      <c r="N931" s="48"/>
      <c r="O931" s="48"/>
      <c r="P931" s="48"/>
      <c r="Q931" s="48"/>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row>
    <row r="932" spans="1:42" ht="14.25" customHeight="1" x14ac:dyDescent="0.2">
      <c r="A932" s="48"/>
      <c r="B932" s="48"/>
      <c r="C932" s="48"/>
      <c r="D932" s="49"/>
      <c r="E932" s="48"/>
      <c r="F932" s="49"/>
      <c r="G932" s="49"/>
      <c r="H932" s="49"/>
      <c r="I932" s="49"/>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row>
    <row r="933" spans="1:42" ht="14.25" customHeight="1" x14ac:dyDescent="0.2">
      <c r="A933" s="48"/>
      <c r="B933" s="48"/>
      <c r="C933" s="48"/>
      <c r="D933" s="49"/>
      <c r="E933" s="48"/>
      <c r="F933" s="49"/>
      <c r="G933" s="49"/>
      <c r="H933" s="49"/>
      <c r="I933" s="49"/>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row>
    <row r="934" spans="1:42" ht="14.25" customHeight="1" x14ac:dyDescent="0.2">
      <c r="A934" s="48"/>
      <c r="B934" s="48"/>
      <c r="C934" s="48"/>
      <c r="D934" s="49"/>
      <c r="E934" s="48"/>
      <c r="F934" s="49"/>
      <c r="G934" s="49"/>
      <c r="H934" s="49"/>
      <c r="I934" s="49"/>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row>
    <row r="935" spans="1:42" ht="14.25" customHeight="1" x14ac:dyDescent="0.2">
      <c r="A935" s="48"/>
      <c r="B935" s="48"/>
      <c r="C935" s="48"/>
      <c r="D935" s="49"/>
      <c r="E935" s="48"/>
      <c r="F935" s="49"/>
      <c r="G935" s="49"/>
      <c r="H935" s="49"/>
      <c r="I935" s="49"/>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row>
    <row r="936" spans="1:42" ht="14.25" customHeight="1" x14ac:dyDescent="0.2">
      <c r="A936" s="48"/>
      <c r="B936" s="48"/>
      <c r="C936" s="48"/>
      <c r="D936" s="49"/>
      <c r="E936" s="48"/>
      <c r="F936" s="49"/>
      <c r="G936" s="49"/>
      <c r="H936" s="49"/>
      <c r="I936" s="49"/>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row>
    <row r="937" spans="1:42" ht="14.25" customHeight="1" x14ac:dyDescent="0.2">
      <c r="A937" s="48"/>
      <c r="B937" s="48"/>
      <c r="C937" s="48"/>
      <c r="D937" s="49"/>
      <c r="E937" s="48"/>
      <c r="F937" s="49"/>
      <c r="G937" s="49"/>
      <c r="H937" s="49"/>
      <c r="I937" s="49"/>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row>
    <row r="938" spans="1:42" ht="14.25" customHeight="1" x14ac:dyDescent="0.2">
      <c r="A938" s="48"/>
      <c r="B938" s="48"/>
      <c r="C938" s="48"/>
      <c r="D938" s="49"/>
      <c r="E938" s="48"/>
      <c r="F938" s="49"/>
      <c r="G938" s="49"/>
      <c r="H938" s="49"/>
      <c r="I938" s="49"/>
      <c r="J938" s="48"/>
      <c r="K938" s="48"/>
      <c r="L938" s="48"/>
      <c r="M938" s="48"/>
      <c r="N938" s="48"/>
      <c r="O938" s="48"/>
      <c r="P938" s="48"/>
      <c r="Q938" s="48"/>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row>
    <row r="939" spans="1:42" ht="14.25" customHeight="1" x14ac:dyDescent="0.2">
      <c r="A939" s="48"/>
      <c r="B939" s="48"/>
      <c r="C939" s="48"/>
      <c r="D939" s="49"/>
      <c r="E939" s="48"/>
      <c r="F939" s="49"/>
      <c r="G939" s="49"/>
      <c r="H939" s="49"/>
      <c r="I939" s="49"/>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row>
    <row r="940" spans="1:42" ht="14.25" customHeight="1" x14ac:dyDescent="0.2">
      <c r="A940" s="48"/>
      <c r="B940" s="48"/>
      <c r="C940" s="48"/>
      <c r="D940" s="49"/>
      <c r="E940" s="48"/>
      <c r="F940" s="49"/>
      <c r="G940" s="49"/>
      <c r="H940" s="49"/>
      <c r="I940" s="49"/>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row>
    <row r="941" spans="1:42" ht="14.25" customHeight="1" x14ac:dyDescent="0.2">
      <c r="A941" s="48"/>
      <c r="B941" s="48"/>
      <c r="C941" s="48"/>
      <c r="D941" s="49"/>
      <c r="E941" s="48"/>
      <c r="F941" s="49"/>
      <c r="G941" s="49"/>
      <c r="H941" s="49"/>
      <c r="I941" s="49"/>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row>
    <row r="942" spans="1:42" ht="14.25" customHeight="1" x14ac:dyDescent="0.2">
      <c r="A942" s="48"/>
      <c r="B942" s="48"/>
      <c r="C942" s="48"/>
      <c r="D942" s="49"/>
      <c r="E942" s="48"/>
      <c r="F942" s="49"/>
      <c r="G942" s="49"/>
      <c r="H942" s="49"/>
      <c r="I942" s="49"/>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row>
    <row r="943" spans="1:42" ht="14.25" customHeight="1" x14ac:dyDescent="0.2">
      <c r="A943" s="48"/>
      <c r="B943" s="48"/>
      <c r="C943" s="48"/>
      <c r="D943" s="49"/>
      <c r="E943" s="48"/>
      <c r="F943" s="49"/>
      <c r="G943" s="49"/>
      <c r="H943" s="49"/>
      <c r="I943" s="49"/>
      <c r="J943" s="48"/>
      <c r="K943" s="48"/>
      <c r="L943" s="48"/>
      <c r="M943" s="48"/>
      <c r="N943" s="48"/>
      <c r="O943" s="48"/>
      <c r="P943" s="48"/>
      <c r="Q943" s="48"/>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row>
    <row r="944" spans="1:42" ht="14.25" customHeight="1" x14ac:dyDescent="0.2">
      <c r="A944" s="48"/>
      <c r="B944" s="48"/>
      <c r="C944" s="48"/>
      <c r="D944" s="49"/>
      <c r="E944" s="48"/>
      <c r="F944" s="49"/>
      <c r="G944" s="49"/>
      <c r="H944" s="49"/>
      <c r="I944" s="49"/>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row>
    <row r="945" spans="1:42" ht="14.25" customHeight="1" x14ac:dyDescent="0.2">
      <c r="A945" s="48"/>
      <c r="B945" s="48"/>
      <c r="C945" s="48"/>
      <c r="D945" s="49"/>
      <c r="E945" s="48"/>
      <c r="F945" s="49"/>
      <c r="G945" s="49"/>
      <c r="H945" s="49"/>
      <c r="I945" s="49"/>
      <c r="J945" s="48"/>
      <c r="K945" s="48"/>
      <c r="L945" s="48"/>
      <c r="M945" s="48"/>
      <c r="N945" s="48"/>
      <c r="O945" s="48"/>
      <c r="P945" s="48"/>
      <c r="Q945" s="48"/>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row>
    <row r="946" spans="1:42" ht="14.25" customHeight="1" x14ac:dyDescent="0.2">
      <c r="A946" s="48"/>
      <c r="B946" s="48"/>
      <c r="C946" s="48"/>
      <c r="D946" s="49"/>
      <c r="E946" s="48"/>
      <c r="F946" s="49"/>
      <c r="G946" s="49"/>
      <c r="H946" s="49"/>
      <c r="I946" s="49"/>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row>
    <row r="947" spans="1:42" ht="14.25" customHeight="1" x14ac:dyDescent="0.2">
      <c r="A947" s="48"/>
      <c r="B947" s="48"/>
      <c r="C947" s="48"/>
      <c r="D947" s="49"/>
      <c r="E947" s="48"/>
      <c r="F947" s="49"/>
      <c r="G947" s="49"/>
      <c r="H947" s="49"/>
      <c r="I947" s="49"/>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row>
    <row r="948" spans="1:42" ht="14.25" customHeight="1" x14ac:dyDescent="0.2">
      <c r="A948" s="48"/>
      <c r="B948" s="48"/>
      <c r="C948" s="48"/>
      <c r="D948" s="49"/>
      <c r="E948" s="48"/>
      <c r="F948" s="49"/>
      <c r="G948" s="49"/>
      <c r="H948" s="49"/>
      <c r="I948" s="49"/>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row>
    <row r="949" spans="1:42" ht="14.25" customHeight="1" x14ac:dyDescent="0.2">
      <c r="A949" s="48"/>
      <c r="B949" s="48"/>
      <c r="C949" s="48"/>
      <c r="D949" s="49"/>
      <c r="E949" s="48"/>
      <c r="F949" s="49"/>
      <c r="G949" s="49"/>
      <c r="H949" s="49"/>
      <c r="I949" s="49"/>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row>
    <row r="950" spans="1:42" ht="14.25" customHeight="1" x14ac:dyDescent="0.2">
      <c r="A950" s="48"/>
      <c r="B950" s="48"/>
      <c r="C950" s="48"/>
      <c r="D950" s="49"/>
      <c r="E950" s="48"/>
      <c r="F950" s="49"/>
      <c r="G950" s="49"/>
      <c r="H950" s="49"/>
      <c r="I950" s="49"/>
      <c r="J950" s="48"/>
      <c r="K950" s="48"/>
      <c r="L950" s="48"/>
      <c r="M950" s="48"/>
      <c r="N950" s="48"/>
      <c r="O950" s="48"/>
      <c r="P950" s="48"/>
      <c r="Q950" s="48"/>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row>
    <row r="951" spans="1:42" ht="14.25" customHeight="1" x14ac:dyDescent="0.2">
      <c r="A951" s="48"/>
      <c r="B951" s="48"/>
      <c r="C951" s="48"/>
      <c r="D951" s="49"/>
      <c r="E951" s="48"/>
      <c r="F951" s="49"/>
      <c r="G951" s="49"/>
      <c r="H951" s="49"/>
      <c r="I951" s="49"/>
      <c r="J951" s="48"/>
      <c r="K951" s="48"/>
      <c r="L951" s="48"/>
      <c r="M951" s="48"/>
      <c r="N951" s="48"/>
      <c r="O951" s="48"/>
      <c r="P951" s="48"/>
      <c r="Q951" s="48"/>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row>
    <row r="952" spans="1:42" ht="14.25" customHeight="1" x14ac:dyDescent="0.2">
      <c r="A952" s="48"/>
      <c r="B952" s="48"/>
      <c r="C952" s="48"/>
      <c r="D952" s="49"/>
      <c r="E952" s="48"/>
      <c r="F952" s="49"/>
      <c r="G952" s="49"/>
      <c r="H952" s="49"/>
      <c r="I952" s="49"/>
      <c r="J952" s="48"/>
      <c r="K952" s="48"/>
      <c r="L952" s="48"/>
      <c r="M952" s="48"/>
      <c r="N952" s="48"/>
      <c r="O952" s="48"/>
      <c r="P952" s="48"/>
      <c r="Q952" s="48"/>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row>
    <row r="953" spans="1:42" ht="14.25" customHeight="1" x14ac:dyDescent="0.2">
      <c r="A953" s="48"/>
      <c r="B953" s="48"/>
      <c r="C953" s="48"/>
      <c r="D953" s="49"/>
      <c r="E953" s="48"/>
      <c r="F953" s="49"/>
      <c r="G953" s="49"/>
      <c r="H953" s="49"/>
      <c r="I953" s="49"/>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row>
    <row r="954" spans="1:42" ht="14.25" customHeight="1" x14ac:dyDescent="0.2">
      <c r="A954" s="48"/>
      <c r="B954" s="48"/>
      <c r="C954" s="48"/>
      <c r="D954" s="49"/>
      <c r="E954" s="48"/>
      <c r="F954" s="49"/>
      <c r="G954" s="49"/>
      <c r="H954" s="49"/>
      <c r="I954" s="49"/>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row>
    <row r="955" spans="1:42" ht="14.25" customHeight="1" x14ac:dyDescent="0.2">
      <c r="A955" s="48"/>
      <c r="B955" s="48"/>
      <c r="C955" s="48"/>
      <c r="D955" s="49"/>
      <c r="E955" s="48"/>
      <c r="F955" s="49"/>
      <c r="G955" s="49"/>
      <c r="H955" s="49"/>
      <c r="I955" s="49"/>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row>
    <row r="956" spans="1:42" ht="14.25" customHeight="1" x14ac:dyDescent="0.2">
      <c r="A956" s="48"/>
      <c r="B956" s="48"/>
      <c r="C956" s="48"/>
      <c r="D956" s="49"/>
      <c r="E956" s="48"/>
      <c r="F956" s="49"/>
      <c r="G956" s="49"/>
      <c r="H956" s="49"/>
      <c r="I956" s="49"/>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row>
    <row r="957" spans="1:42" ht="14.25" customHeight="1" x14ac:dyDescent="0.2">
      <c r="A957" s="48"/>
      <c r="B957" s="48"/>
      <c r="C957" s="48"/>
      <c r="D957" s="49"/>
      <c r="E957" s="48"/>
      <c r="F957" s="49"/>
      <c r="G957" s="49"/>
      <c r="H957" s="49"/>
      <c r="I957" s="49"/>
      <c r="J957" s="48"/>
      <c r="K957" s="48"/>
      <c r="L957" s="48"/>
      <c r="M957" s="48"/>
      <c r="N957" s="48"/>
      <c r="O957" s="48"/>
      <c r="P957" s="48"/>
      <c r="Q957" s="48"/>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row>
    <row r="958" spans="1:42" ht="14.25" customHeight="1" x14ac:dyDescent="0.2">
      <c r="A958" s="48"/>
      <c r="B958" s="48"/>
      <c r="C958" s="48"/>
      <c r="D958" s="49"/>
      <c r="E958" s="48"/>
      <c r="F958" s="49"/>
      <c r="G958" s="49"/>
      <c r="H958" s="49"/>
      <c r="I958" s="49"/>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row>
    <row r="959" spans="1:42" ht="14.25" customHeight="1" x14ac:dyDescent="0.2">
      <c r="A959" s="48"/>
      <c r="B959" s="48"/>
      <c r="C959" s="48"/>
      <c r="D959" s="49"/>
      <c r="E959" s="48"/>
      <c r="F959" s="49"/>
      <c r="G959" s="49"/>
      <c r="H959" s="49"/>
      <c r="I959" s="49"/>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row>
    <row r="960" spans="1:42" ht="14.25" customHeight="1" x14ac:dyDescent="0.2">
      <c r="A960" s="48"/>
      <c r="B960" s="48"/>
      <c r="C960" s="48"/>
      <c r="D960" s="49"/>
      <c r="E960" s="48"/>
      <c r="F960" s="49"/>
      <c r="G960" s="49"/>
      <c r="H960" s="49"/>
      <c r="I960" s="49"/>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row>
    <row r="961" spans="1:42" ht="14.25" customHeight="1" x14ac:dyDescent="0.2">
      <c r="A961" s="48"/>
      <c r="B961" s="48"/>
      <c r="C961" s="48"/>
      <c r="D961" s="49"/>
      <c r="E961" s="48"/>
      <c r="F961" s="49"/>
      <c r="G961" s="49"/>
      <c r="H961" s="49"/>
      <c r="I961" s="49"/>
      <c r="J961" s="48"/>
      <c r="K961" s="48"/>
      <c r="L961" s="48"/>
      <c r="M961" s="48"/>
      <c r="N961" s="48"/>
      <c r="O961" s="48"/>
      <c r="P961" s="48"/>
      <c r="Q961" s="48"/>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row>
    <row r="962" spans="1:42" ht="14.25" customHeight="1" x14ac:dyDescent="0.2">
      <c r="A962" s="48"/>
      <c r="B962" s="48"/>
      <c r="C962" s="48"/>
      <c r="D962" s="49"/>
      <c r="E962" s="48"/>
      <c r="F962" s="49"/>
      <c r="G962" s="49"/>
      <c r="H962" s="49"/>
      <c r="I962" s="49"/>
      <c r="J962" s="48"/>
      <c r="K962" s="48"/>
      <c r="L962" s="48"/>
      <c r="M962" s="48"/>
      <c r="N962" s="48"/>
      <c r="O962" s="48"/>
      <c r="P962" s="48"/>
      <c r="Q962" s="48"/>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row>
    <row r="963" spans="1:42" ht="14.25" customHeight="1" x14ac:dyDescent="0.2">
      <c r="A963" s="48"/>
      <c r="B963" s="48"/>
      <c r="C963" s="48"/>
      <c r="D963" s="49"/>
      <c r="E963" s="48"/>
      <c r="F963" s="49"/>
      <c r="G963" s="49"/>
      <c r="H963" s="49"/>
      <c r="I963" s="49"/>
      <c r="J963" s="48"/>
      <c r="K963" s="48"/>
      <c r="L963" s="48"/>
      <c r="M963" s="48"/>
      <c r="N963" s="48"/>
      <c r="O963" s="48"/>
      <c r="P963" s="48"/>
      <c r="Q963" s="48"/>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row>
    <row r="964" spans="1:42" ht="14.25" customHeight="1" x14ac:dyDescent="0.2">
      <c r="A964" s="48"/>
      <c r="B964" s="48"/>
      <c r="C964" s="48"/>
      <c r="D964" s="49"/>
      <c r="E964" s="48"/>
      <c r="F964" s="49"/>
      <c r="G964" s="49"/>
      <c r="H964" s="49"/>
      <c r="I964" s="49"/>
      <c r="J964" s="48"/>
      <c r="K964" s="48"/>
      <c r="L964" s="48"/>
      <c r="M964" s="48"/>
      <c r="N964" s="48"/>
      <c r="O964" s="48"/>
      <c r="P964" s="48"/>
      <c r="Q964" s="48"/>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row>
    <row r="965" spans="1:42" ht="14.25" customHeight="1" x14ac:dyDescent="0.2">
      <c r="A965" s="48"/>
      <c r="B965" s="48"/>
      <c r="C965" s="48"/>
      <c r="D965" s="49"/>
      <c r="E965" s="48"/>
      <c r="F965" s="49"/>
      <c r="G965" s="49"/>
      <c r="H965" s="49"/>
      <c r="I965" s="49"/>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row>
    <row r="966" spans="1:42" ht="14.25" customHeight="1" x14ac:dyDescent="0.2">
      <c r="A966" s="48"/>
      <c r="B966" s="48"/>
      <c r="C966" s="48"/>
      <c r="D966" s="49"/>
      <c r="E966" s="48"/>
      <c r="F966" s="49"/>
      <c r="G966" s="49"/>
      <c r="H966" s="49"/>
      <c r="I966" s="49"/>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row>
    <row r="967" spans="1:42" ht="14.25" customHeight="1" x14ac:dyDescent="0.2">
      <c r="A967" s="48"/>
      <c r="B967" s="48"/>
      <c r="C967" s="48"/>
      <c r="D967" s="49"/>
      <c r="E967" s="48"/>
      <c r="F967" s="49"/>
      <c r="G967" s="49"/>
      <c r="H967" s="49"/>
      <c r="I967" s="49"/>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row>
    <row r="968" spans="1:42" ht="14.25" customHeight="1" x14ac:dyDescent="0.2">
      <c r="A968" s="48"/>
      <c r="B968" s="48"/>
      <c r="C968" s="48"/>
      <c r="D968" s="49"/>
      <c r="E968" s="48"/>
      <c r="F968" s="49"/>
      <c r="G968" s="49"/>
      <c r="H968" s="49"/>
      <c r="I968" s="49"/>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row>
    <row r="969" spans="1:42" ht="14.25" customHeight="1" x14ac:dyDescent="0.2">
      <c r="A969" s="48"/>
      <c r="B969" s="48"/>
      <c r="C969" s="48"/>
      <c r="D969" s="49"/>
      <c r="E969" s="48"/>
      <c r="F969" s="49"/>
      <c r="G969" s="49"/>
      <c r="H969" s="49"/>
      <c r="I969" s="49"/>
      <c r="J969" s="48"/>
      <c r="K969" s="48"/>
      <c r="L969" s="48"/>
      <c r="M969" s="48"/>
      <c r="N969" s="48"/>
      <c r="O969" s="48"/>
      <c r="P969" s="48"/>
      <c r="Q969" s="48"/>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row>
    <row r="970" spans="1:42" ht="14.25" customHeight="1" x14ac:dyDescent="0.2">
      <c r="A970" s="48"/>
      <c r="B970" s="48"/>
      <c r="C970" s="48"/>
      <c r="D970" s="49"/>
      <c r="E970" s="48"/>
      <c r="F970" s="49"/>
      <c r="G970" s="49"/>
      <c r="H970" s="49"/>
      <c r="I970" s="49"/>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row>
    <row r="971" spans="1:42" ht="14.25" customHeight="1" x14ac:dyDescent="0.2">
      <c r="A971" s="48"/>
      <c r="B971" s="48"/>
      <c r="C971" s="48"/>
      <c r="D971" s="49"/>
      <c r="E971" s="48"/>
      <c r="F971" s="49"/>
      <c r="G971" s="49"/>
      <c r="H971" s="49"/>
      <c r="I971" s="49"/>
      <c r="J971" s="48"/>
      <c r="K971" s="48"/>
      <c r="L971" s="48"/>
      <c r="M971" s="48"/>
      <c r="N971" s="48"/>
      <c r="O971" s="48"/>
      <c r="P971" s="48"/>
      <c r="Q971" s="48"/>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row>
    <row r="972" spans="1:42" ht="14.25" customHeight="1" x14ac:dyDescent="0.2">
      <c r="A972" s="48"/>
      <c r="B972" s="48"/>
      <c r="C972" s="48"/>
      <c r="D972" s="49"/>
      <c r="E972" s="48"/>
      <c r="F972" s="49"/>
      <c r="G972" s="49"/>
      <c r="H972" s="49"/>
      <c r="I972" s="49"/>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row>
    <row r="973" spans="1:42" ht="14.25" customHeight="1" x14ac:dyDescent="0.2">
      <c r="A973" s="48"/>
      <c r="B973" s="48"/>
      <c r="C973" s="48"/>
      <c r="D973" s="49"/>
      <c r="E973" s="48"/>
      <c r="F973" s="49"/>
      <c r="G973" s="49"/>
      <c r="H973" s="49"/>
      <c r="I973" s="49"/>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row>
    <row r="974" spans="1:42" ht="14.25" customHeight="1" x14ac:dyDescent="0.2">
      <c r="A974" s="48"/>
      <c r="B974" s="48"/>
      <c r="C974" s="48"/>
      <c r="D974" s="49"/>
      <c r="E974" s="48"/>
      <c r="F974" s="49"/>
      <c r="G974" s="49"/>
      <c r="H974" s="49"/>
      <c r="I974" s="49"/>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row>
    <row r="975" spans="1:42" ht="14.25" customHeight="1" x14ac:dyDescent="0.2">
      <c r="A975" s="48"/>
      <c r="B975" s="48"/>
      <c r="C975" s="48"/>
      <c r="D975" s="49"/>
      <c r="E975" s="48"/>
      <c r="F975" s="49"/>
      <c r="G975" s="49"/>
      <c r="H975" s="49"/>
      <c r="I975" s="49"/>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row>
    <row r="976" spans="1:42" ht="14.25" customHeight="1" x14ac:dyDescent="0.2">
      <c r="A976" s="48"/>
      <c r="B976" s="48"/>
      <c r="C976" s="48"/>
      <c r="D976" s="49"/>
      <c r="E976" s="48"/>
      <c r="F976" s="49"/>
      <c r="G976" s="49"/>
      <c r="H976" s="49"/>
      <c r="I976" s="49"/>
      <c r="J976" s="48"/>
      <c r="K976" s="48"/>
      <c r="L976" s="48"/>
      <c r="M976" s="48"/>
      <c r="N976" s="48"/>
      <c r="O976" s="48"/>
      <c r="P976" s="48"/>
      <c r="Q976" s="48"/>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row>
    <row r="977" spans="1:42" ht="14.25" customHeight="1" x14ac:dyDescent="0.2">
      <c r="A977" s="48"/>
      <c r="B977" s="48"/>
      <c r="C977" s="48"/>
      <c r="D977" s="49"/>
      <c r="E977" s="48"/>
      <c r="F977" s="49"/>
      <c r="G977" s="49"/>
      <c r="H977" s="49"/>
      <c r="I977" s="49"/>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row>
    <row r="978" spans="1:42" ht="14.25" customHeight="1" x14ac:dyDescent="0.2">
      <c r="A978" s="48"/>
      <c r="B978" s="48"/>
      <c r="C978" s="48"/>
      <c r="D978" s="49"/>
      <c r="E978" s="48"/>
      <c r="F978" s="49"/>
      <c r="G978" s="49"/>
      <c r="H978" s="49"/>
      <c r="I978" s="49"/>
      <c r="J978" s="48"/>
      <c r="K978" s="48"/>
      <c r="L978" s="48"/>
      <c r="M978" s="48"/>
      <c r="N978" s="48"/>
      <c r="O978" s="48"/>
      <c r="P978" s="48"/>
      <c r="Q978" s="48"/>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row>
    <row r="979" spans="1:42" ht="14.25" customHeight="1" x14ac:dyDescent="0.2">
      <c r="A979" s="48"/>
      <c r="B979" s="48"/>
      <c r="C979" s="48"/>
      <c r="D979" s="49"/>
      <c r="E979" s="48"/>
      <c r="F979" s="49"/>
      <c r="G979" s="49"/>
      <c r="H979" s="49"/>
      <c r="I979" s="49"/>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row>
    <row r="980" spans="1:42" ht="14.25" customHeight="1" x14ac:dyDescent="0.2">
      <c r="A980" s="48"/>
      <c r="B980" s="48"/>
      <c r="C980" s="48"/>
      <c r="D980" s="49"/>
      <c r="E980" s="48"/>
      <c r="F980" s="49"/>
      <c r="G980" s="49"/>
      <c r="H980" s="49"/>
      <c r="I980" s="49"/>
      <c r="J980" s="48"/>
      <c r="K980" s="48"/>
      <c r="L980" s="48"/>
      <c r="M980" s="48"/>
      <c r="N980" s="48"/>
      <c r="O980" s="48"/>
      <c r="P980" s="48"/>
      <c r="Q980" s="48"/>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row>
    <row r="981" spans="1:42" ht="14.25" customHeight="1" x14ac:dyDescent="0.2">
      <c r="A981" s="48"/>
      <c r="B981" s="48"/>
      <c r="C981" s="48"/>
      <c r="D981" s="49"/>
      <c r="E981" s="48"/>
      <c r="F981" s="49"/>
      <c r="G981" s="49"/>
      <c r="H981" s="49"/>
      <c r="I981" s="49"/>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row>
    <row r="982" spans="1:42" ht="14.25" customHeight="1" x14ac:dyDescent="0.2">
      <c r="A982" s="48"/>
      <c r="B982" s="48"/>
      <c r="C982" s="48"/>
      <c r="D982" s="49"/>
      <c r="E982" s="48"/>
      <c r="F982" s="49"/>
      <c r="G982" s="49"/>
      <c r="H982" s="49"/>
      <c r="I982" s="49"/>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row>
    <row r="983" spans="1:42" ht="14.25" customHeight="1" x14ac:dyDescent="0.2">
      <c r="A983" s="48"/>
      <c r="B983" s="48"/>
      <c r="C983" s="48"/>
      <c r="D983" s="49"/>
      <c r="E983" s="48"/>
      <c r="F983" s="49"/>
      <c r="G983" s="49"/>
      <c r="H983" s="49"/>
      <c r="I983" s="49"/>
      <c r="J983" s="48"/>
      <c r="K983" s="48"/>
      <c r="L983" s="48"/>
      <c r="M983" s="48"/>
      <c r="N983" s="48"/>
      <c r="O983" s="48"/>
      <c r="P983" s="48"/>
      <c r="Q983" s="48"/>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row>
    <row r="984" spans="1:42" ht="14.25" customHeight="1" x14ac:dyDescent="0.2">
      <c r="A984" s="48"/>
      <c r="B984" s="48"/>
      <c r="C984" s="48"/>
      <c r="D984" s="49"/>
      <c r="E984" s="48"/>
      <c r="F984" s="49"/>
      <c r="G984" s="49"/>
      <c r="H984" s="49"/>
      <c r="I984" s="49"/>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row>
    <row r="985" spans="1:42" ht="14.25" customHeight="1" x14ac:dyDescent="0.2">
      <c r="A985" s="48"/>
      <c r="B985" s="48"/>
      <c r="C985" s="48"/>
      <c r="D985" s="49"/>
      <c r="E985" s="48"/>
      <c r="F985" s="49"/>
      <c r="G985" s="49"/>
      <c r="H985" s="49"/>
      <c r="I985" s="49"/>
      <c r="J985" s="48"/>
      <c r="K985" s="48"/>
      <c r="L985" s="48"/>
      <c r="M985" s="48"/>
      <c r="N985" s="48"/>
      <c r="O985" s="48"/>
      <c r="P985" s="48"/>
      <c r="Q985" s="48"/>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row>
    <row r="986" spans="1:42" ht="14.25" customHeight="1" x14ac:dyDescent="0.2">
      <c r="A986" s="48"/>
      <c r="B986" s="48"/>
      <c r="C986" s="48"/>
      <c r="D986" s="49"/>
      <c r="E986" s="48"/>
      <c r="F986" s="49"/>
      <c r="G986" s="49"/>
      <c r="H986" s="49"/>
      <c r="I986" s="49"/>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row>
    <row r="987" spans="1:42" ht="14.25" customHeight="1" x14ac:dyDescent="0.2">
      <c r="A987" s="48"/>
      <c r="B987" s="48"/>
      <c r="C987" s="48"/>
      <c r="D987" s="49"/>
      <c r="E987" s="48"/>
      <c r="F987" s="49"/>
      <c r="G987" s="49"/>
      <c r="H987" s="49"/>
      <c r="I987" s="49"/>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row>
    <row r="988" spans="1:42" ht="14.25" customHeight="1" x14ac:dyDescent="0.2">
      <c r="A988" s="48"/>
      <c r="B988" s="48"/>
      <c r="C988" s="48"/>
      <c r="D988" s="49"/>
      <c r="E988" s="48"/>
      <c r="F988" s="49"/>
      <c r="G988" s="49"/>
      <c r="H988" s="49"/>
      <c r="I988" s="49"/>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row>
    <row r="989" spans="1:42" ht="14.25" customHeight="1" x14ac:dyDescent="0.2">
      <c r="A989" s="48"/>
      <c r="B989" s="48"/>
      <c r="C989" s="48"/>
      <c r="D989" s="49"/>
      <c r="E989" s="48"/>
      <c r="F989" s="49"/>
      <c r="G989" s="49"/>
      <c r="H989" s="49"/>
      <c r="I989" s="49"/>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row>
    <row r="990" spans="1:42" ht="14.25" customHeight="1" x14ac:dyDescent="0.2">
      <c r="A990" s="48"/>
      <c r="B990" s="48"/>
      <c r="C990" s="48"/>
      <c r="D990" s="49"/>
      <c r="E990" s="48"/>
      <c r="F990" s="49"/>
      <c r="G990" s="49"/>
      <c r="H990" s="49"/>
      <c r="I990" s="49"/>
      <c r="J990" s="48"/>
      <c r="K990" s="48"/>
      <c r="L990" s="48"/>
      <c r="M990" s="48"/>
      <c r="N990" s="48"/>
      <c r="O990" s="48"/>
      <c r="P990" s="48"/>
      <c r="Q990" s="48"/>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row>
    <row r="991" spans="1:42" ht="14.25" customHeight="1" x14ac:dyDescent="0.2">
      <c r="A991" s="48"/>
      <c r="B991" s="48"/>
      <c r="C991" s="48"/>
      <c r="D991" s="49"/>
      <c r="E991" s="48"/>
      <c r="F991" s="49"/>
      <c r="G991" s="49"/>
      <c r="H991" s="49"/>
      <c r="I991" s="49"/>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row>
    <row r="992" spans="1:42" ht="14.25" customHeight="1" x14ac:dyDescent="0.2">
      <c r="A992" s="48"/>
      <c r="B992" s="48"/>
      <c r="C992" s="48"/>
      <c r="D992" s="49"/>
      <c r="E992" s="48"/>
      <c r="F992" s="49"/>
      <c r="G992" s="49"/>
      <c r="H992" s="49"/>
      <c r="I992" s="49"/>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row>
    <row r="993" spans="1:42" ht="14.25" customHeight="1" x14ac:dyDescent="0.2">
      <c r="A993" s="48"/>
      <c r="B993" s="48"/>
      <c r="C993" s="48"/>
      <c r="D993" s="49"/>
      <c r="E993" s="48"/>
      <c r="F993" s="49"/>
      <c r="G993" s="49"/>
      <c r="H993" s="49"/>
      <c r="I993" s="49"/>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row>
    <row r="994" spans="1:42" ht="14.25" customHeight="1" x14ac:dyDescent="0.2">
      <c r="A994" s="48"/>
      <c r="B994" s="48"/>
      <c r="C994" s="48"/>
      <c r="D994" s="49"/>
      <c r="E994" s="48"/>
      <c r="F994" s="49"/>
      <c r="G994" s="49"/>
      <c r="H994" s="49"/>
      <c r="I994" s="49"/>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row>
    <row r="995" spans="1:42" ht="14.25" customHeight="1" x14ac:dyDescent="0.2">
      <c r="A995" s="48"/>
      <c r="B995" s="48"/>
      <c r="C995" s="48"/>
      <c r="D995" s="49"/>
      <c r="E995" s="48"/>
      <c r="F995" s="49"/>
      <c r="G995" s="49"/>
      <c r="H995" s="49"/>
      <c r="I995" s="49"/>
      <c r="J995" s="48"/>
      <c r="K995" s="48"/>
      <c r="L995" s="48"/>
      <c r="M995" s="48"/>
      <c r="N995" s="48"/>
      <c r="O995" s="48"/>
      <c r="P995" s="48"/>
      <c r="Q995" s="48"/>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row>
    <row r="996" spans="1:42" ht="14.25" customHeight="1" x14ac:dyDescent="0.2">
      <c r="A996" s="48"/>
      <c r="B996" s="48"/>
      <c r="C996" s="48"/>
      <c r="D996" s="49"/>
      <c r="E996" s="48"/>
      <c r="F996" s="49"/>
      <c r="G996" s="49"/>
      <c r="H996" s="49"/>
      <c r="I996" s="49"/>
      <c r="J996" s="48"/>
      <c r="K996" s="48"/>
      <c r="L996" s="48"/>
      <c r="M996" s="48"/>
      <c r="N996" s="48"/>
      <c r="O996" s="48"/>
      <c r="P996" s="48"/>
      <c r="Q996" s="48"/>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row>
    <row r="997" spans="1:42" ht="14.25" customHeight="1" x14ac:dyDescent="0.2">
      <c r="A997" s="48"/>
      <c r="B997" s="48"/>
      <c r="C997" s="48"/>
      <c r="D997" s="49"/>
      <c r="E997" s="48"/>
      <c r="F997" s="49"/>
      <c r="G997" s="49"/>
      <c r="H997" s="49"/>
      <c r="I997" s="49"/>
      <c r="J997" s="48"/>
      <c r="K997" s="48"/>
      <c r="L997" s="48"/>
      <c r="M997" s="48"/>
      <c r="N997" s="48"/>
      <c r="O997" s="48"/>
      <c r="P997" s="48"/>
      <c r="Q997" s="48"/>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row>
    <row r="998" spans="1:42" ht="14.25" customHeight="1" x14ac:dyDescent="0.2">
      <c r="A998" s="48"/>
      <c r="B998" s="48"/>
      <c r="C998" s="48"/>
      <c r="D998" s="49"/>
      <c r="E998" s="48"/>
      <c r="F998" s="49"/>
      <c r="G998" s="49"/>
      <c r="H998" s="49"/>
      <c r="I998" s="49"/>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row>
    <row r="999" spans="1:42" ht="14.25" customHeight="1" x14ac:dyDescent="0.2">
      <c r="A999" s="48"/>
      <c r="B999" s="48"/>
      <c r="C999" s="48"/>
      <c r="D999" s="49"/>
      <c r="E999" s="48"/>
      <c r="F999" s="49"/>
      <c r="G999" s="49"/>
      <c r="H999" s="49"/>
      <c r="I999" s="49"/>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row>
    <row r="1000" spans="1:42" ht="14.25" customHeight="1" x14ac:dyDescent="0.2">
      <c r="A1000" s="48"/>
      <c r="B1000" s="48"/>
      <c r="C1000" s="48"/>
      <c r="D1000" s="49"/>
      <c r="E1000" s="48"/>
      <c r="F1000" s="49"/>
      <c r="G1000" s="49"/>
      <c r="H1000" s="49"/>
      <c r="I1000" s="49"/>
      <c r="J1000" s="48"/>
      <c r="K1000" s="48"/>
      <c r="L1000" s="48"/>
      <c r="M1000" s="48"/>
      <c r="N1000" s="48"/>
      <c r="O1000" s="48"/>
      <c r="P1000" s="48"/>
      <c r="Q1000" s="48"/>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row>
    <row r="1001" spans="1:42" ht="14.25" customHeight="1" x14ac:dyDescent="0.2">
      <c r="A1001" s="48"/>
      <c r="B1001" s="48"/>
      <c r="C1001" s="48"/>
      <c r="D1001" s="49"/>
      <c r="E1001" s="48"/>
      <c r="F1001" s="49"/>
      <c r="G1001" s="49"/>
      <c r="H1001" s="49"/>
      <c r="I1001" s="49"/>
      <c r="J1001" s="48"/>
      <c r="K1001" s="48"/>
      <c r="L1001" s="48"/>
      <c r="M1001" s="48"/>
      <c r="N1001" s="48"/>
      <c r="O1001" s="48"/>
      <c r="P1001" s="48"/>
      <c r="Q1001" s="48"/>
      <c r="R1001" s="48"/>
      <c r="S1001" s="48"/>
      <c r="T1001" s="48"/>
      <c r="U1001" s="48"/>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row>
    <row r="1002" spans="1:42" ht="14.25" customHeight="1" x14ac:dyDescent="0.2">
      <c r="A1002" s="48"/>
      <c r="B1002" s="48"/>
      <c r="C1002" s="48"/>
      <c r="D1002" s="49"/>
      <c r="E1002" s="48"/>
      <c r="F1002" s="49"/>
      <c r="G1002" s="49"/>
      <c r="H1002" s="49"/>
      <c r="I1002" s="49"/>
      <c r="J1002" s="48"/>
      <c r="K1002" s="48"/>
      <c r="L1002" s="48"/>
      <c r="M1002" s="48"/>
      <c r="N1002" s="48"/>
      <c r="O1002" s="48"/>
      <c r="P1002" s="48"/>
      <c r="Q1002" s="48"/>
      <c r="R1002" s="48"/>
      <c r="S1002" s="48"/>
      <c r="T1002" s="48"/>
      <c r="U1002" s="48"/>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row>
    <row r="1003" spans="1:42" ht="14.25" customHeight="1" x14ac:dyDescent="0.2">
      <c r="A1003" s="48"/>
      <c r="B1003" s="48"/>
      <c r="C1003" s="48"/>
      <c r="D1003" s="49"/>
      <c r="E1003" s="48"/>
      <c r="F1003" s="49"/>
      <c r="G1003" s="49"/>
      <c r="H1003" s="49"/>
      <c r="I1003" s="49"/>
      <c r="J1003" s="48"/>
      <c r="K1003" s="48"/>
      <c r="L1003" s="48"/>
      <c r="M1003" s="48"/>
      <c r="N1003" s="48"/>
      <c r="O1003" s="48"/>
      <c r="P1003" s="48"/>
      <c r="Q1003" s="48"/>
      <c r="R1003" s="48"/>
      <c r="S1003" s="48"/>
      <c r="T1003" s="48"/>
      <c r="U1003" s="48"/>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row>
    <row r="1004" spans="1:42" ht="14.25" customHeight="1" x14ac:dyDescent="0.2">
      <c r="A1004" s="48"/>
      <c r="B1004" s="48"/>
      <c r="C1004" s="48"/>
      <c r="D1004" s="49"/>
      <c r="E1004" s="48"/>
      <c r="F1004" s="49"/>
      <c r="G1004" s="49"/>
      <c r="H1004" s="49"/>
      <c r="I1004" s="49"/>
      <c r="J1004" s="48"/>
      <c r="K1004" s="48"/>
      <c r="L1004" s="48"/>
      <c r="M1004" s="48"/>
      <c r="N1004" s="48"/>
      <c r="O1004" s="48"/>
      <c r="P1004" s="48"/>
      <c r="Q1004" s="48"/>
      <c r="R1004" s="48"/>
      <c r="S1004" s="48"/>
      <c r="T1004" s="48"/>
      <c r="U1004" s="48"/>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row>
    <row r="1005" spans="1:42" ht="14.25" customHeight="1" x14ac:dyDescent="0.2">
      <c r="A1005" s="48"/>
      <c r="B1005" s="48"/>
      <c r="C1005" s="48"/>
      <c r="D1005" s="49"/>
      <c r="E1005" s="48"/>
      <c r="F1005" s="49"/>
      <c r="G1005" s="49"/>
      <c r="H1005" s="49"/>
      <c r="I1005" s="49"/>
      <c r="J1005" s="48"/>
      <c r="K1005" s="48"/>
      <c r="L1005" s="48"/>
      <c r="M1005" s="48"/>
      <c r="N1005" s="48"/>
      <c r="O1005" s="48"/>
      <c r="P1005" s="48"/>
      <c r="Q1005" s="48"/>
      <c r="R1005" s="48"/>
      <c r="S1005" s="48"/>
      <c r="T1005" s="48"/>
      <c r="U1005" s="48"/>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row>
    <row r="1006" spans="1:42" ht="14.25" customHeight="1" x14ac:dyDescent="0.2">
      <c r="A1006" s="48"/>
      <c r="B1006" s="48"/>
      <c r="C1006" s="48"/>
      <c r="D1006" s="49"/>
      <c r="E1006" s="48"/>
      <c r="F1006" s="49"/>
      <c r="G1006" s="49"/>
      <c r="H1006" s="49"/>
      <c r="I1006" s="49"/>
      <c r="J1006" s="48"/>
      <c r="K1006" s="48"/>
      <c r="L1006" s="48"/>
      <c r="M1006" s="48"/>
      <c r="N1006" s="48"/>
      <c r="O1006" s="48"/>
      <c r="P1006" s="48"/>
      <c r="Q1006" s="48"/>
      <c r="R1006" s="48"/>
      <c r="S1006" s="48"/>
      <c r="T1006" s="48"/>
      <c r="U1006" s="48"/>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row>
    <row r="1007" spans="1:42" ht="14.25" customHeight="1" x14ac:dyDescent="0.2">
      <c r="A1007" s="48"/>
      <c r="B1007" s="48"/>
      <c r="C1007" s="48"/>
      <c r="D1007" s="49"/>
      <c r="E1007" s="48"/>
      <c r="F1007" s="49"/>
      <c r="G1007" s="49"/>
      <c r="H1007" s="49"/>
      <c r="I1007" s="49"/>
      <c r="J1007" s="48"/>
      <c r="K1007" s="48"/>
      <c r="L1007" s="48"/>
      <c r="M1007" s="48"/>
      <c r="N1007" s="48"/>
      <c r="O1007" s="48"/>
      <c r="P1007" s="48"/>
      <c r="Q1007" s="48"/>
      <c r="R1007" s="48"/>
      <c r="S1007" s="48"/>
      <c r="T1007" s="48"/>
      <c r="U1007" s="48"/>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row>
    <row r="1008" spans="1:42" ht="14.25" customHeight="1" x14ac:dyDescent="0.2">
      <c r="A1008" s="48"/>
      <c r="B1008" s="48"/>
      <c r="C1008" s="48"/>
      <c r="D1008" s="49"/>
      <c r="E1008" s="48"/>
      <c r="F1008" s="49"/>
      <c r="G1008" s="49"/>
      <c r="H1008" s="49"/>
      <c r="I1008" s="49"/>
      <c r="J1008" s="48"/>
      <c r="K1008" s="48"/>
      <c r="L1008" s="48"/>
      <c r="M1008" s="48"/>
      <c r="N1008" s="48"/>
      <c r="O1008" s="48"/>
      <c r="P1008" s="48"/>
      <c r="Q1008" s="48"/>
      <c r="R1008" s="48"/>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row>
    <row r="1009" spans="1:42" ht="14.25" customHeight="1" x14ac:dyDescent="0.2">
      <c r="A1009" s="48"/>
      <c r="B1009" s="48"/>
      <c r="C1009" s="48"/>
      <c r="D1009" s="49"/>
      <c r="E1009" s="48"/>
      <c r="F1009" s="49"/>
      <c r="G1009" s="49"/>
      <c r="H1009" s="49"/>
      <c r="I1009" s="49"/>
      <c r="J1009" s="48"/>
      <c r="K1009" s="48"/>
      <c r="L1009" s="48"/>
      <c r="M1009" s="48"/>
      <c r="N1009" s="48"/>
      <c r="O1009" s="48"/>
      <c r="P1009" s="48"/>
      <c r="Q1009" s="48"/>
      <c r="R1009" s="48"/>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row>
    <row r="1010" spans="1:42" ht="14.25" customHeight="1" x14ac:dyDescent="0.2">
      <c r="A1010" s="48"/>
      <c r="B1010" s="48"/>
      <c r="C1010" s="48"/>
      <c r="D1010" s="49"/>
      <c r="E1010" s="48"/>
      <c r="F1010" s="49"/>
      <c r="G1010" s="49"/>
      <c r="H1010" s="49"/>
      <c r="I1010" s="49"/>
      <c r="J1010" s="48"/>
      <c r="K1010" s="48"/>
      <c r="L1010" s="48"/>
      <c r="M1010" s="48"/>
      <c r="N1010" s="48"/>
      <c r="O1010" s="48"/>
      <c r="P1010" s="48"/>
      <c r="Q1010" s="48"/>
      <c r="R1010" s="48"/>
      <c r="S1010" s="48"/>
      <c r="T1010" s="48"/>
      <c r="U1010" s="48"/>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row>
    <row r="1011" spans="1:42" ht="14.25" customHeight="1" x14ac:dyDescent="0.2">
      <c r="A1011" s="48"/>
      <c r="B1011" s="48"/>
      <c r="C1011" s="48"/>
      <c r="D1011" s="49"/>
      <c r="E1011" s="48"/>
      <c r="F1011" s="49"/>
      <c r="G1011" s="49"/>
      <c r="H1011" s="49"/>
      <c r="I1011" s="49"/>
      <c r="J1011" s="48"/>
      <c r="K1011" s="48"/>
      <c r="L1011" s="48"/>
      <c r="M1011" s="48"/>
      <c r="N1011" s="48"/>
      <c r="O1011" s="48"/>
      <c r="P1011" s="48"/>
      <c r="Q1011" s="48"/>
      <c r="R1011" s="48"/>
      <c r="S1011" s="48"/>
      <c r="T1011" s="48"/>
      <c r="U1011" s="48"/>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row>
    <row r="1012" spans="1:42" ht="14.25" customHeight="1" x14ac:dyDescent="0.2">
      <c r="A1012" s="48"/>
      <c r="B1012" s="48"/>
      <c r="C1012" s="48"/>
      <c r="D1012" s="49"/>
      <c r="E1012" s="48"/>
      <c r="F1012" s="49"/>
      <c r="G1012" s="49"/>
      <c r="H1012" s="49"/>
      <c r="I1012" s="49"/>
      <c r="J1012" s="48"/>
      <c r="K1012" s="48"/>
      <c r="L1012" s="48"/>
      <c r="M1012" s="48"/>
      <c r="N1012" s="48"/>
      <c r="O1012" s="48"/>
      <c r="P1012" s="48"/>
      <c r="Q1012" s="48"/>
      <c r="R1012" s="48"/>
      <c r="S1012" s="48"/>
      <c r="T1012" s="48"/>
      <c r="U1012" s="48"/>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row>
  </sheetData>
  <mergeCells count="761">
    <mergeCell ref="V36:V39"/>
    <mergeCell ref="W36:W39"/>
    <mergeCell ref="V48:V51"/>
    <mergeCell ref="W48:W51"/>
    <mergeCell ref="V64:V67"/>
    <mergeCell ref="W64:W67"/>
    <mergeCell ref="V68:V71"/>
    <mergeCell ref="W68:W71"/>
    <mergeCell ref="V20:V23"/>
    <mergeCell ref="W20:W23"/>
    <mergeCell ref="X20:X23"/>
    <mergeCell ref="V24:V27"/>
    <mergeCell ref="W24:W27"/>
    <mergeCell ref="X24:X27"/>
    <mergeCell ref="V28:V31"/>
    <mergeCell ref="W28:W31"/>
    <mergeCell ref="X28:X31"/>
    <mergeCell ref="AB36:AB39"/>
    <mergeCell ref="AB48:AB51"/>
    <mergeCell ref="AB60:AB63"/>
    <mergeCell ref="AB64:AB67"/>
    <mergeCell ref="AE64:AE67"/>
    <mergeCell ref="AB68:AB71"/>
    <mergeCell ref="AE68:AE71"/>
    <mergeCell ref="W4:W7"/>
    <mergeCell ref="W8:W11"/>
    <mergeCell ref="AB20:AB23"/>
    <mergeCell ref="AC20:AC23"/>
    <mergeCell ref="AD20:AD23"/>
    <mergeCell ref="AE20:AE23"/>
    <mergeCell ref="AB24:AB27"/>
    <mergeCell ref="AC24:AC27"/>
    <mergeCell ref="AD24:AD27"/>
    <mergeCell ref="AE24:AE27"/>
    <mergeCell ref="AB28:AB31"/>
    <mergeCell ref="AC28:AC31"/>
    <mergeCell ref="AD28:AD31"/>
    <mergeCell ref="AE28:AE31"/>
    <mergeCell ref="AI68:AI71"/>
    <mergeCell ref="AL68:AL71"/>
    <mergeCell ref="AM68:AM71"/>
    <mergeCell ref="AO68:AO71"/>
    <mergeCell ref="AK68:AK71"/>
    <mergeCell ref="AP68:AP71"/>
    <mergeCell ref="AJ72:AO72"/>
    <mergeCell ref="X68:X71"/>
    <mergeCell ref="Y68:Y71"/>
    <mergeCell ref="Z68:Z71"/>
    <mergeCell ref="AC68:AC71"/>
    <mergeCell ref="AD68:AD71"/>
    <mergeCell ref="AF68:AF71"/>
    <mergeCell ref="AG68:AG71"/>
    <mergeCell ref="AA72:AF72"/>
    <mergeCell ref="AN68:AN71"/>
    <mergeCell ref="AJ68:AJ71"/>
    <mergeCell ref="O68:O71"/>
    <mergeCell ref="P68:P71"/>
    <mergeCell ref="Q68:Q71"/>
    <mergeCell ref="R68:R71"/>
    <mergeCell ref="S68:S71"/>
    <mergeCell ref="T68:T71"/>
    <mergeCell ref="U68:U71"/>
    <mergeCell ref="S72:X72"/>
    <mergeCell ref="AH68:AH71"/>
    <mergeCell ref="J68:J71"/>
    <mergeCell ref="K68:K71"/>
    <mergeCell ref="L68:L71"/>
    <mergeCell ref="M68:M71"/>
    <mergeCell ref="N68:N71"/>
    <mergeCell ref="A64:A67"/>
    <mergeCell ref="B64:B67"/>
    <mergeCell ref="C64:C67"/>
    <mergeCell ref="D64:D67"/>
    <mergeCell ref="E64:E67"/>
    <mergeCell ref="F64:F67"/>
    <mergeCell ref="G64:G67"/>
    <mergeCell ref="A68:A71"/>
    <mergeCell ref="B68:B71"/>
    <mergeCell ref="C68:C71"/>
    <mergeCell ref="D68:D71"/>
    <mergeCell ref="E68:E71"/>
    <mergeCell ref="F68:F71"/>
    <mergeCell ref="G68:G71"/>
    <mergeCell ref="H68:H71"/>
    <mergeCell ref="I68:I71"/>
    <mergeCell ref="H64:H67"/>
    <mergeCell ref="I64:I67"/>
    <mergeCell ref="J64:J67"/>
    <mergeCell ref="AP40:AP43"/>
    <mergeCell ref="AI40:AI43"/>
    <mergeCell ref="AJ40:AJ43"/>
    <mergeCell ref="AK40:AK43"/>
    <mergeCell ref="AL40:AL43"/>
    <mergeCell ref="AM40:AM43"/>
    <mergeCell ref="AN40:AN43"/>
    <mergeCell ref="AO40:AO43"/>
    <mergeCell ref="Q40:Q43"/>
    <mergeCell ref="R40:R43"/>
    <mergeCell ref="S40:S43"/>
    <mergeCell ref="T40:T43"/>
    <mergeCell ref="U40:U43"/>
    <mergeCell ref="V40:V43"/>
    <mergeCell ref="W40:W43"/>
    <mergeCell ref="AG40:AG43"/>
    <mergeCell ref="AH40:AH43"/>
    <mergeCell ref="Z40:Z43"/>
    <mergeCell ref="AA40:AA43"/>
    <mergeCell ref="AB40:AB43"/>
    <mergeCell ref="AC40:AC43"/>
    <mergeCell ref="AD40:AD43"/>
    <mergeCell ref="AE40:AE43"/>
    <mergeCell ref="AF40:AF43"/>
    <mergeCell ref="AP32:AP35"/>
    <mergeCell ref="AH32:AH35"/>
    <mergeCell ref="AI32:AI35"/>
    <mergeCell ref="AK32:AK35"/>
    <mergeCell ref="AL32:AL35"/>
    <mergeCell ref="AM32:AM35"/>
    <mergeCell ref="AN32:AN35"/>
    <mergeCell ref="AO32:AO35"/>
    <mergeCell ref="AJ32:AJ35"/>
    <mergeCell ref="A60:A63"/>
    <mergeCell ref="B60:B63"/>
    <mergeCell ref="C60:C63"/>
    <mergeCell ref="D60:D63"/>
    <mergeCell ref="E60:E63"/>
    <mergeCell ref="F60:F63"/>
    <mergeCell ref="G60:G63"/>
    <mergeCell ref="AC32:AC35"/>
    <mergeCell ref="AD32:AD35"/>
    <mergeCell ref="S60:S63"/>
    <mergeCell ref="S56:S59"/>
    <mergeCell ref="J56:J59"/>
    <mergeCell ref="K56:K59"/>
    <mergeCell ref="L56:L59"/>
    <mergeCell ref="M56:M59"/>
    <mergeCell ref="N56:N59"/>
    <mergeCell ref="O56:O59"/>
    <mergeCell ref="P56:P59"/>
    <mergeCell ref="Q56:Q59"/>
    <mergeCell ref="R56:R59"/>
    <mergeCell ref="A56:A59"/>
    <mergeCell ref="B56:B59"/>
    <mergeCell ref="C56:C59"/>
    <mergeCell ref="D56:D59"/>
    <mergeCell ref="AO60:AO63"/>
    <mergeCell ref="AO64:AO67"/>
    <mergeCell ref="AC64:AC67"/>
    <mergeCell ref="Q64:Q67"/>
    <mergeCell ref="R64:R67"/>
    <mergeCell ref="S64:S67"/>
    <mergeCell ref="T64:T67"/>
    <mergeCell ref="U64:U67"/>
    <mergeCell ref="X64:X67"/>
    <mergeCell ref="Y64:Y67"/>
    <mergeCell ref="Z64:Z67"/>
    <mergeCell ref="AG60:AG63"/>
    <mergeCell ref="AH60:AH63"/>
    <mergeCell ref="AI60:AI63"/>
    <mergeCell ref="AL60:AL63"/>
    <mergeCell ref="AM60:AM63"/>
    <mergeCell ref="Q60:Q63"/>
    <mergeCell ref="R60:R63"/>
    <mergeCell ref="O64:O67"/>
    <mergeCell ref="P64:P67"/>
    <mergeCell ref="H60:H63"/>
    <mergeCell ref="I60:I63"/>
    <mergeCell ref="J60:J63"/>
    <mergeCell ref="K60:K63"/>
    <mergeCell ref="L60:L63"/>
    <mergeCell ref="M60:M63"/>
    <mergeCell ref="N60:N63"/>
    <mergeCell ref="K64:K67"/>
    <mergeCell ref="L64:L67"/>
    <mergeCell ref="M64:M67"/>
    <mergeCell ref="O60:O63"/>
    <mergeCell ref="P60:P63"/>
    <mergeCell ref="N64:N67"/>
    <mergeCell ref="AC56:AC59"/>
    <mergeCell ref="AL56:AL59"/>
    <mergeCell ref="AM56:AM59"/>
    <mergeCell ref="T60:T63"/>
    <mergeCell ref="U60:U63"/>
    <mergeCell ref="V60:V63"/>
    <mergeCell ref="W60:W63"/>
    <mergeCell ref="T56:T59"/>
    <mergeCell ref="U56:U59"/>
    <mergeCell ref="V56:V59"/>
    <mergeCell ref="W56:W59"/>
    <mergeCell ref="AJ60:AJ63"/>
    <mergeCell ref="AP64:AP67"/>
    <mergeCell ref="AD64:AD67"/>
    <mergeCell ref="AF64:AF67"/>
    <mergeCell ref="AG64:AG67"/>
    <mergeCell ref="AH64:AH67"/>
    <mergeCell ref="AI64:AI67"/>
    <mergeCell ref="AL64:AL67"/>
    <mergeCell ref="AM64:AM67"/>
    <mergeCell ref="AN64:AN67"/>
    <mergeCell ref="AJ64:AJ67"/>
    <mergeCell ref="AK64:AK67"/>
    <mergeCell ref="AP60:AP63"/>
    <mergeCell ref="X60:X63"/>
    <mergeCell ref="Y60:Y63"/>
    <mergeCell ref="Z60:Z63"/>
    <mergeCell ref="AC60:AC63"/>
    <mergeCell ref="AD60:AD63"/>
    <mergeCell ref="AP56:AP59"/>
    <mergeCell ref="AD56:AD59"/>
    <mergeCell ref="AE56:AE59"/>
    <mergeCell ref="AF56:AF59"/>
    <mergeCell ref="AG56:AG59"/>
    <mergeCell ref="AH56:AH59"/>
    <mergeCell ref="AI56:AI59"/>
    <mergeCell ref="AK56:AK59"/>
    <mergeCell ref="X56:X59"/>
    <mergeCell ref="Y56:Y59"/>
    <mergeCell ref="Z56:Z59"/>
    <mergeCell ref="AB56:AB59"/>
    <mergeCell ref="AO56:AO59"/>
    <mergeCell ref="AN56:AN59"/>
    <mergeCell ref="AK60:AK63"/>
    <mergeCell ref="AE60:AE63"/>
    <mergeCell ref="AF60:AF63"/>
    <mergeCell ref="AN60:AN63"/>
    <mergeCell ref="E56:E59"/>
    <mergeCell ref="F56:F59"/>
    <mergeCell ref="G56:G59"/>
    <mergeCell ref="H56:H59"/>
    <mergeCell ref="I56:I59"/>
    <mergeCell ref="T52:T55"/>
    <mergeCell ref="U52:U55"/>
    <mergeCell ref="V52:V55"/>
    <mergeCell ref="R48:R51"/>
    <mergeCell ref="S48:S51"/>
    <mergeCell ref="N52:N55"/>
    <mergeCell ref="H48:H51"/>
    <mergeCell ref="I48:I51"/>
    <mergeCell ref="J48:J51"/>
    <mergeCell ref="K48:K51"/>
    <mergeCell ref="L48:L51"/>
    <mergeCell ref="M48:M51"/>
    <mergeCell ref="R52:R55"/>
    <mergeCell ref="S52:S55"/>
    <mergeCell ref="T48:T51"/>
    <mergeCell ref="U48:U51"/>
    <mergeCell ref="O48:O51"/>
    <mergeCell ref="Q48:Q51"/>
    <mergeCell ref="L52:L55"/>
    <mergeCell ref="M52:M55"/>
    <mergeCell ref="AL52:AL55"/>
    <mergeCell ref="AM52:AM55"/>
    <mergeCell ref="AN52:AN55"/>
    <mergeCell ref="AO52:AO55"/>
    <mergeCell ref="AG48:AG51"/>
    <mergeCell ref="AH48:AH51"/>
    <mergeCell ref="AI48:AI51"/>
    <mergeCell ref="AL48:AL51"/>
    <mergeCell ref="AM48:AM51"/>
    <mergeCell ref="AN48:AN51"/>
    <mergeCell ref="AO48:AO51"/>
    <mergeCell ref="AH52:AH55"/>
    <mergeCell ref="AI52:AI55"/>
    <mergeCell ref="AK52:AK55"/>
    <mergeCell ref="AJ48:AJ51"/>
    <mergeCell ref="AG52:AG55"/>
    <mergeCell ref="S44:S47"/>
    <mergeCell ref="G44:G47"/>
    <mergeCell ref="H44:H47"/>
    <mergeCell ref="I44:I47"/>
    <mergeCell ref="A52:A55"/>
    <mergeCell ref="B52:B55"/>
    <mergeCell ref="C52:C55"/>
    <mergeCell ref="D52:D55"/>
    <mergeCell ref="E52:E55"/>
    <mergeCell ref="F52:F55"/>
    <mergeCell ref="G52:G55"/>
    <mergeCell ref="C48:C51"/>
    <mergeCell ref="D48:D51"/>
    <mergeCell ref="E48:E51"/>
    <mergeCell ref="F48:F51"/>
    <mergeCell ref="G48:G51"/>
    <mergeCell ref="P48:P51"/>
    <mergeCell ref="O52:O55"/>
    <mergeCell ref="P52:P55"/>
    <mergeCell ref="Q52:Q55"/>
    <mergeCell ref="H52:H55"/>
    <mergeCell ref="I52:I55"/>
    <mergeCell ref="J52:J55"/>
    <mergeCell ref="K52:K55"/>
    <mergeCell ref="A36:A39"/>
    <mergeCell ref="B36:B39"/>
    <mergeCell ref="C36:C39"/>
    <mergeCell ref="D36:D39"/>
    <mergeCell ref="E36:E39"/>
    <mergeCell ref="F36:F39"/>
    <mergeCell ref="G36:G39"/>
    <mergeCell ref="N48:N51"/>
    <mergeCell ref="A48:A51"/>
    <mergeCell ref="B48:B51"/>
    <mergeCell ref="J44:J47"/>
    <mergeCell ref="K44:K47"/>
    <mergeCell ref="L44:L47"/>
    <mergeCell ref="M44:M47"/>
    <mergeCell ref="N44:N47"/>
    <mergeCell ref="A44:A47"/>
    <mergeCell ref="B44:B47"/>
    <mergeCell ref="C44:C47"/>
    <mergeCell ref="D44:D47"/>
    <mergeCell ref="E44:E47"/>
    <mergeCell ref="F44:F47"/>
    <mergeCell ref="AC52:AC55"/>
    <mergeCell ref="AD52:AD55"/>
    <mergeCell ref="AE52:AE55"/>
    <mergeCell ref="AF52:AF55"/>
    <mergeCell ref="AD48:AD51"/>
    <mergeCell ref="AE48:AE51"/>
    <mergeCell ref="AF48:AF51"/>
    <mergeCell ref="AC48:AC51"/>
    <mergeCell ref="X52:X55"/>
    <mergeCell ref="Y52:Y55"/>
    <mergeCell ref="X44:X47"/>
    <mergeCell ref="Y44:Y47"/>
    <mergeCell ref="Z44:Z47"/>
    <mergeCell ref="AA44:AA47"/>
    <mergeCell ref="X48:X51"/>
    <mergeCell ref="Y48:Y51"/>
    <mergeCell ref="Z48:Z51"/>
    <mergeCell ref="Z52:Z55"/>
    <mergeCell ref="AB52:AB55"/>
    <mergeCell ref="AP52:AP55"/>
    <mergeCell ref="AP48:AP51"/>
    <mergeCell ref="O44:O47"/>
    <mergeCell ref="P44:P47"/>
    <mergeCell ref="Q44:Q47"/>
    <mergeCell ref="R44:R47"/>
    <mergeCell ref="AK48:AK51"/>
    <mergeCell ref="AP44:AP47"/>
    <mergeCell ref="AC44:AC47"/>
    <mergeCell ref="AD44:AD47"/>
    <mergeCell ref="AE44:AE47"/>
    <mergeCell ref="AF44:AF47"/>
    <mergeCell ref="AG44:AG47"/>
    <mergeCell ref="AH44:AH47"/>
    <mergeCell ref="AI44:AI47"/>
    <mergeCell ref="AN44:AN47"/>
    <mergeCell ref="AO44:AO47"/>
    <mergeCell ref="W52:W55"/>
    <mergeCell ref="AB44:AB47"/>
    <mergeCell ref="AJ44:AJ47"/>
    <mergeCell ref="T44:T47"/>
    <mergeCell ref="U44:U47"/>
    <mergeCell ref="V44:V47"/>
    <mergeCell ref="W44:W47"/>
    <mergeCell ref="AI36:AI39"/>
    <mergeCell ref="AL36:AL39"/>
    <mergeCell ref="AM36:AM39"/>
    <mergeCell ref="AN36:AN39"/>
    <mergeCell ref="AO36:AO39"/>
    <mergeCell ref="O40:O43"/>
    <mergeCell ref="P40:P43"/>
    <mergeCell ref="H40:H43"/>
    <mergeCell ref="I40:I43"/>
    <mergeCell ref="J40:J43"/>
    <mergeCell ref="K40:K43"/>
    <mergeCell ref="L40:L43"/>
    <mergeCell ref="M40:M43"/>
    <mergeCell ref="N40:N43"/>
    <mergeCell ref="H36:H39"/>
    <mergeCell ref="I36:I39"/>
    <mergeCell ref="J36:J39"/>
    <mergeCell ref="K36:K39"/>
    <mergeCell ref="L36:L39"/>
    <mergeCell ref="M36:M39"/>
    <mergeCell ref="N36:N39"/>
    <mergeCell ref="X40:X43"/>
    <mergeCell ref="Y40:Y43"/>
    <mergeCell ref="AJ36:AJ39"/>
    <mergeCell ref="AP36:AP39"/>
    <mergeCell ref="A40:A43"/>
    <mergeCell ref="B40:B43"/>
    <mergeCell ref="C40:C43"/>
    <mergeCell ref="D40:D43"/>
    <mergeCell ref="E40:E43"/>
    <mergeCell ref="F40:F43"/>
    <mergeCell ref="G40:G43"/>
    <mergeCell ref="O36:O39"/>
    <mergeCell ref="P36:P39"/>
    <mergeCell ref="Q36:Q39"/>
    <mergeCell ref="R36:R39"/>
    <mergeCell ref="S36:S39"/>
    <mergeCell ref="T36:T39"/>
    <mergeCell ref="U36:U39"/>
    <mergeCell ref="X36:X39"/>
    <mergeCell ref="Y36:Y39"/>
    <mergeCell ref="Z36:Z39"/>
    <mergeCell ref="AC36:AC39"/>
    <mergeCell ref="AD36:AD39"/>
    <mergeCell ref="AE36:AE39"/>
    <mergeCell ref="AF36:AF39"/>
    <mergeCell ref="AG36:AG39"/>
    <mergeCell ref="AH36:AH39"/>
    <mergeCell ref="P32:P35"/>
    <mergeCell ref="Q32:Q35"/>
    <mergeCell ref="R32:R35"/>
    <mergeCell ref="S32:S35"/>
    <mergeCell ref="T32:T35"/>
    <mergeCell ref="U32:U35"/>
    <mergeCell ref="AF32:AF35"/>
    <mergeCell ref="AG32:AG35"/>
    <mergeCell ref="X32:X35"/>
    <mergeCell ref="Y32:Y35"/>
    <mergeCell ref="Z32:Z35"/>
    <mergeCell ref="AB32:AB35"/>
    <mergeCell ref="AE32:AE35"/>
    <mergeCell ref="AJ28:AJ31"/>
    <mergeCell ref="AO28:AO31"/>
    <mergeCell ref="AM28:AM31"/>
    <mergeCell ref="A32:A35"/>
    <mergeCell ref="B32:B35"/>
    <mergeCell ref="C32:C35"/>
    <mergeCell ref="D32:D35"/>
    <mergeCell ref="E32:E35"/>
    <mergeCell ref="F32:F35"/>
    <mergeCell ref="G32:G35"/>
    <mergeCell ref="H32:H35"/>
    <mergeCell ref="I32:I35"/>
    <mergeCell ref="J32:J35"/>
    <mergeCell ref="K32:K35"/>
    <mergeCell ref="L32:L35"/>
    <mergeCell ref="M32:M35"/>
    <mergeCell ref="N32:N35"/>
    <mergeCell ref="Y28:Y31"/>
    <mergeCell ref="Z28:Z31"/>
    <mergeCell ref="AF28:AF31"/>
    <mergeCell ref="AG28:AG31"/>
    <mergeCell ref="V32:V35"/>
    <mergeCell ref="W32:W35"/>
    <mergeCell ref="O32:O35"/>
    <mergeCell ref="S28:S31"/>
    <mergeCell ref="T28:T31"/>
    <mergeCell ref="U28:U31"/>
    <mergeCell ref="AP28:AP31"/>
    <mergeCell ref="A28:A31"/>
    <mergeCell ref="B28:B31"/>
    <mergeCell ref="C28:C31"/>
    <mergeCell ref="D28:D31"/>
    <mergeCell ref="E28:E31"/>
    <mergeCell ref="F28:F31"/>
    <mergeCell ref="G28:G31"/>
    <mergeCell ref="AH28:AH31"/>
    <mergeCell ref="AI28:AI31"/>
    <mergeCell ref="J28:J31"/>
    <mergeCell ref="K28:K31"/>
    <mergeCell ref="L28:L31"/>
    <mergeCell ref="M28:M31"/>
    <mergeCell ref="N28:N31"/>
    <mergeCell ref="O28:O31"/>
    <mergeCell ref="P28:P31"/>
    <mergeCell ref="Q28:Q31"/>
    <mergeCell ref="R28:R31"/>
    <mergeCell ref="AL28:AL31"/>
    <mergeCell ref="AN28:AN31"/>
    <mergeCell ref="A24:A27"/>
    <mergeCell ref="B24:B27"/>
    <mergeCell ref="C24:C27"/>
    <mergeCell ref="D24:D27"/>
    <mergeCell ref="E24:E27"/>
    <mergeCell ref="F24:F27"/>
    <mergeCell ref="G24:G27"/>
    <mergeCell ref="H28:H31"/>
    <mergeCell ref="I28:I31"/>
    <mergeCell ref="H24:H27"/>
    <mergeCell ref="I24:I27"/>
    <mergeCell ref="Z24:Z27"/>
    <mergeCell ref="AF24:AF27"/>
    <mergeCell ref="AG24:AG27"/>
    <mergeCell ref="AH24:AH27"/>
    <mergeCell ref="AI24:AI27"/>
    <mergeCell ref="M24:M27"/>
    <mergeCell ref="N24:N27"/>
    <mergeCell ref="O24:O27"/>
    <mergeCell ref="P24:P27"/>
    <mergeCell ref="Q24:Q27"/>
    <mergeCell ref="R24:R27"/>
    <mergeCell ref="S24:S27"/>
    <mergeCell ref="T24:T27"/>
    <mergeCell ref="U24:U27"/>
    <mergeCell ref="J24:J27"/>
    <mergeCell ref="K24:K27"/>
    <mergeCell ref="L24:L27"/>
    <mergeCell ref="J20:J23"/>
    <mergeCell ref="K20:K23"/>
    <mergeCell ref="L20:L23"/>
    <mergeCell ref="Y24:Y27"/>
    <mergeCell ref="AP24:AP27"/>
    <mergeCell ref="X16:X19"/>
    <mergeCell ref="Y16:Y19"/>
    <mergeCell ref="Q16:Q19"/>
    <mergeCell ref="R16:R19"/>
    <mergeCell ref="S16:S19"/>
    <mergeCell ref="T16:T19"/>
    <mergeCell ref="U16:U19"/>
    <mergeCell ref="V16:V19"/>
    <mergeCell ref="W16:W19"/>
    <mergeCell ref="S20:S23"/>
    <mergeCell ref="T20:T23"/>
    <mergeCell ref="U20:U23"/>
    <mergeCell ref="AJ20:AJ23"/>
    <mergeCell ref="AP20:AP23"/>
    <mergeCell ref="Y20:Y23"/>
    <mergeCell ref="Z20:Z23"/>
    <mergeCell ref="AA20:AA23"/>
    <mergeCell ref="AF20:AF23"/>
    <mergeCell ref="AG20:AG23"/>
    <mergeCell ref="AH20:AH23"/>
    <mergeCell ref="AI20:AI23"/>
    <mergeCell ref="AL20:AL23"/>
    <mergeCell ref="AM20:AM23"/>
    <mergeCell ref="A12:A15"/>
    <mergeCell ref="B12:B15"/>
    <mergeCell ref="C12:C15"/>
    <mergeCell ref="D12:D15"/>
    <mergeCell ref="E12:E15"/>
    <mergeCell ref="F12:F15"/>
    <mergeCell ref="G12:G15"/>
    <mergeCell ref="H16:H19"/>
    <mergeCell ref="I16:I19"/>
    <mergeCell ref="J16:J19"/>
    <mergeCell ref="K16:K19"/>
    <mergeCell ref="L16:L19"/>
    <mergeCell ref="M16:M19"/>
    <mergeCell ref="N16:N19"/>
    <mergeCell ref="H12:H15"/>
    <mergeCell ref="I12:I15"/>
    <mergeCell ref="J12:J15"/>
    <mergeCell ref="M20:M23"/>
    <mergeCell ref="N20:N23"/>
    <mergeCell ref="O20:O23"/>
    <mergeCell ref="P20:P23"/>
    <mergeCell ref="Q20:Q23"/>
    <mergeCell ref="R20:R23"/>
    <mergeCell ref="A20:A23"/>
    <mergeCell ref="B20:B23"/>
    <mergeCell ref="C20:C23"/>
    <mergeCell ref="D20:D23"/>
    <mergeCell ref="E20:E23"/>
    <mergeCell ref="F20:F23"/>
    <mergeCell ref="G20:G23"/>
    <mergeCell ref="H20:H23"/>
    <mergeCell ref="I20:I23"/>
    <mergeCell ref="AK4:AK7"/>
    <mergeCell ref="O16:O19"/>
    <mergeCell ref="P16:P19"/>
    <mergeCell ref="F4:F7"/>
    <mergeCell ref="G4:G7"/>
    <mergeCell ref="H4:H7"/>
    <mergeCell ref="A4:A7"/>
    <mergeCell ref="B4:B7"/>
    <mergeCell ref="C4:C7"/>
    <mergeCell ref="D4:D7"/>
    <mergeCell ref="E4:E7"/>
    <mergeCell ref="K12:K15"/>
    <mergeCell ref="L12:L15"/>
    <mergeCell ref="M12:M15"/>
    <mergeCell ref="N12:N15"/>
    <mergeCell ref="I4:I7"/>
    <mergeCell ref="J4:J7"/>
    <mergeCell ref="K4:K7"/>
    <mergeCell ref="AB4:AB7"/>
    <mergeCell ref="AC4:AC7"/>
    <mergeCell ref="AD4:AD7"/>
    <mergeCell ref="AE4:AE7"/>
    <mergeCell ref="AB8:AB11"/>
    <mergeCell ref="AC8:AC11"/>
    <mergeCell ref="D2:D3"/>
    <mergeCell ref="E2:E3"/>
    <mergeCell ref="F2:F3"/>
    <mergeCell ref="G2:G3"/>
    <mergeCell ref="H2:H3"/>
    <mergeCell ref="R2:S2"/>
    <mergeCell ref="N2:O2"/>
    <mergeCell ref="P2:P3"/>
    <mergeCell ref="O4:O7"/>
    <mergeCell ref="P4:P7"/>
    <mergeCell ref="Q4:Q7"/>
    <mergeCell ref="R4:R7"/>
    <mergeCell ref="S4:S7"/>
    <mergeCell ref="M2:M3"/>
    <mergeCell ref="Q2:Q3"/>
    <mergeCell ref="M4:M7"/>
    <mergeCell ref="N4:N7"/>
    <mergeCell ref="I2:I3"/>
    <mergeCell ref="J2:J3"/>
    <mergeCell ref="K2:K3"/>
    <mergeCell ref="L2:L3"/>
    <mergeCell ref="AJ12:AJ15"/>
    <mergeCell ref="AL2:AN2"/>
    <mergeCell ref="AO2:AO3"/>
    <mergeCell ref="A1:Q1"/>
    <mergeCell ref="R1:Y1"/>
    <mergeCell ref="Z1:AH1"/>
    <mergeCell ref="AI1:AP1"/>
    <mergeCell ref="A2:A3"/>
    <mergeCell ref="B2:B3"/>
    <mergeCell ref="C2:C3"/>
    <mergeCell ref="T2:T3"/>
    <mergeCell ref="U2:W2"/>
    <mergeCell ref="X2:X3"/>
    <mergeCell ref="Y2:Y3"/>
    <mergeCell ref="Z2:AA2"/>
    <mergeCell ref="AB2:AB3"/>
    <mergeCell ref="AC2:AE2"/>
    <mergeCell ref="AF2:AF3"/>
    <mergeCell ref="AG2:AG3"/>
    <mergeCell ref="AH2:AH3"/>
    <mergeCell ref="AI2:AJ2"/>
    <mergeCell ref="AK2:AK3"/>
    <mergeCell ref="AP2:AP3"/>
    <mergeCell ref="AF4:AF7"/>
    <mergeCell ref="Y12:Y15"/>
    <mergeCell ref="Z12:Z15"/>
    <mergeCell ref="AA12:AA15"/>
    <mergeCell ref="AC12:AC15"/>
    <mergeCell ref="AD12:AD15"/>
    <mergeCell ref="AE12:AE15"/>
    <mergeCell ref="AG12:AG15"/>
    <mergeCell ref="AH12:AH15"/>
    <mergeCell ref="AI12:AI15"/>
    <mergeCell ref="AB12:AB15"/>
    <mergeCell ref="AE16:AE19"/>
    <mergeCell ref="AF16:AF19"/>
    <mergeCell ref="S8:S11"/>
    <mergeCell ref="T8:T11"/>
    <mergeCell ref="U8:U11"/>
    <mergeCell ref="AF12:AF15"/>
    <mergeCell ref="AP12:AP15"/>
    <mergeCell ref="A16:A19"/>
    <mergeCell ref="B16:B19"/>
    <mergeCell ref="C16:C19"/>
    <mergeCell ref="D16:D19"/>
    <mergeCell ref="E16:E19"/>
    <mergeCell ref="F16:F19"/>
    <mergeCell ref="G16:G19"/>
    <mergeCell ref="O12:O15"/>
    <mergeCell ref="P12:P15"/>
    <mergeCell ref="Q12:Q15"/>
    <mergeCell ref="R12:R15"/>
    <mergeCell ref="S12:S15"/>
    <mergeCell ref="T12:T15"/>
    <mergeCell ref="U12:U15"/>
    <mergeCell ref="V12:V15"/>
    <mergeCell ref="W12:W15"/>
    <mergeCell ref="X12:X15"/>
    <mergeCell ref="AI16:AI19"/>
    <mergeCell ref="AJ16:AJ19"/>
    <mergeCell ref="AK16:AK19"/>
    <mergeCell ref="AL16:AL19"/>
    <mergeCell ref="AM16:AM19"/>
    <mergeCell ref="AN16:AN19"/>
    <mergeCell ref="AO16:AO19"/>
    <mergeCell ref="AG16:AG19"/>
    <mergeCell ref="AH16:AH19"/>
    <mergeCell ref="AI8:AI11"/>
    <mergeCell ref="AJ8:AJ11"/>
    <mergeCell ref="T4:T7"/>
    <mergeCell ref="U4:U7"/>
    <mergeCell ref="V4:V7"/>
    <mergeCell ref="X4:X7"/>
    <mergeCell ref="Y4:Y7"/>
    <mergeCell ref="Z4:Z7"/>
    <mergeCell ref="AA4:AA7"/>
    <mergeCell ref="AG4:AG7"/>
    <mergeCell ref="AH4:AH7"/>
    <mergeCell ref="AI4:AI7"/>
    <mergeCell ref="AJ4:AJ7"/>
    <mergeCell ref="AD8:AD11"/>
    <mergeCell ref="AE8:AE11"/>
    <mergeCell ref="V8:V11"/>
    <mergeCell ref="X8:X11"/>
    <mergeCell ref="Y8:Y11"/>
    <mergeCell ref="Z8:Z11"/>
    <mergeCell ref="AA8:AA11"/>
    <mergeCell ref="AF8:AF11"/>
    <mergeCell ref="AG8:AG11"/>
    <mergeCell ref="L4:L7"/>
    <mergeCell ref="AH8:AH11"/>
    <mergeCell ref="AJ24:AJ27"/>
    <mergeCell ref="A8:A11"/>
    <mergeCell ref="B8:B11"/>
    <mergeCell ref="C8:C11"/>
    <mergeCell ref="D8:D11"/>
    <mergeCell ref="E8:E11"/>
    <mergeCell ref="F8:F11"/>
    <mergeCell ref="G8:G11"/>
    <mergeCell ref="H8:H11"/>
    <mergeCell ref="I8:I11"/>
    <mergeCell ref="J8:J11"/>
    <mergeCell ref="K8:K11"/>
    <mergeCell ref="L8:L11"/>
    <mergeCell ref="M8:M11"/>
    <mergeCell ref="N8:N11"/>
    <mergeCell ref="O8:O11"/>
    <mergeCell ref="P8:P11"/>
    <mergeCell ref="Q8:Q11"/>
    <mergeCell ref="R8:R11"/>
    <mergeCell ref="Z16:Z19"/>
    <mergeCell ref="AA16:AA19"/>
    <mergeCell ref="AB16:AB19"/>
    <mergeCell ref="AC16:AC19"/>
    <mergeCell ref="AD16:AD19"/>
    <mergeCell ref="AK8:AK11"/>
    <mergeCell ref="AL8:AL11"/>
    <mergeCell ref="AM8:AM11"/>
    <mergeCell ref="AN8:AN11"/>
    <mergeCell ref="AJ52:AJ55"/>
    <mergeCell ref="AJ56:AJ59"/>
    <mergeCell ref="AM12:AM15"/>
    <mergeCell ref="AN12:AN15"/>
    <mergeCell ref="AO12:AO15"/>
    <mergeCell ref="AN24:AN27"/>
    <mergeCell ref="AO24:AO27"/>
    <mergeCell ref="AK44:AK47"/>
    <mergeCell ref="AL44:AL47"/>
    <mergeCell ref="AM44:AM47"/>
    <mergeCell ref="AK12:AK15"/>
    <mergeCell ref="AK20:AK23"/>
    <mergeCell ref="AK24:AK27"/>
    <mergeCell ref="AK28:AK31"/>
    <mergeCell ref="AK36:AK39"/>
    <mergeCell ref="AL24:AL27"/>
    <mergeCell ref="AM24:AM27"/>
    <mergeCell ref="AL12:AL15"/>
    <mergeCell ref="AO20:AO23"/>
    <mergeCell ref="AN20:AN23"/>
    <mergeCell ref="AQ2:AQ3"/>
    <mergeCell ref="AQ4:AQ7"/>
    <mergeCell ref="AQ8:AQ11"/>
    <mergeCell ref="AQ12:AQ15"/>
    <mergeCell ref="AQ16:AQ19"/>
    <mergeCell ref="AQ20:AQ23"/>
    <mergeCell ref="AQ24:AQ27"/>
    <mergeCell ref="AQ28:AQ31"/>
    <mergeCell ref="AL4:AL7"/>
    <mergeCell ref="AM4:AM7"/>
    <mergeCell ref="AN4:AN7"/>
    <mergeCell ref="AP8:AP11"/>
    <mergeCell ref="AO8:AO11"/>
    <mergeCell ref="AP16:AP19"/>
    <mergeCell ref="AO4:AO7"/>
    <mergeCell ref="AP4:AP7"/>
    <mergeCell ref="AQ68:AQ71"/>
    <mergeCell ref="AQ32:AQ35"/>
    <mergeCell ref="AQ36:AQ39"/>
    <mergeCell ref="AQ40:AQ43"/>
    <mergeCell ref="AQ44:AQ47"/>
    <mergeCell ref="AQ48:AQ51"/>
    <mergeCell ref="AQ52:AQ55"/>
    <mergeCell ref="AQ56:AQ59"/>
    <mergeCell ref="AQ60:AQ63"/>
    <mergeCell ref="AQ64:AQ67"/>
  </mergeCells>
  <dataValidations count="2">
    <dataValidation type="list" allowBlank="1" showErrorMessage="1" sqref="D4 D8 D12 D16 D20 D24 D28 D52 D56 D60 D64 D68" xr:uid="{00000000-0002-0000-0600-000000000000}">
      <formula1>"Política,Plan,Programa,Proyecto,Servicio (Convocatorias / Invitaciones / Ventanilla Abierta),Instrumento de CTeI,Informe de Gestión,Informe de Resultados"</formula1>
    </dataValidation>
    <dataValidation type="list" allowBlank="1" showErrorMessage="1" sqref="N4 N8 N12 N16 N20 N24 N52 N56 N60" xr:uid="{00000000-0002-0000-0600-000001000000}">
      <formula1>"Diagnóstico,Formulación,Implementación,Evaluación"</formula1>
    </dataValidation>
  </dataValidations>
  <printOptions horizontalCentered="1"/>
  <pageMargins left="0.19685039370078741" right="0.19685039370078741" top="0.39370078740157483" bottom="0.39370078740157483" header="0" footer="0"/>
  <pageSetup scale="35" orientation="landscape" r:id="rId1"/>
  <headerFooter>
    <oddFooter>&amp;CPág. &amp;P de</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Obj 4</vt:lpstr>
      <vt:lpstr>Obj 5</vt:lpstr>
      <vt:lpstr>Obj 6</vt:lpstr>
      <vt:lpstr>Obj 7</vt:lpstr>
      <vt:lpstr>Obj 8</vt:lpstr>
      <vt:lpstr>Plan de Participación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RAIMON GUILLERMO SALES CONTRERAS</cp:lastModifiedBy>
  <dcterms:created xsi:type="dcterms:W3CDTF">2016-06-27T17:23:36Z</dcterms:created>
  <dcterms:modified xsi:type="dcterms:W3CDTF">2022-01-07T16:06:13Z</dcterms:modified>
</cp:coreProperties>
</file>